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-FILES1\Ficheiros\Bloco Grafico\Div_Editorial_Escolar\Editorial\Rita Vanez\Diversos em Curso\Registos do Professor\3. Ficheiros Finais CD - validados AGC 29JUN2016\2.º e 3.º CEB\"/>
    </mc:Choice>
  </mc:AlternateContent>
  <bookViews>
    <workbookView xWindow="0" yWindow="0" windowWidth="20730" windowHeight="11760"/>
  </bookViews>
  <sheets>
    <sheet name="Dados" sheetId="4" r:id="rId1"/>
    <sheet name="Teste" sheetId="1" r:id="rId2"/>
    <sheet name="Teste - imprimir" sheetId="2" r:id="rId3"/>
    <sheet name="Análise estatística do teste" sheetId="6" r:id="rId4"/>
  </sheets>
  <definedNames>
    <definedName name="_xlnm.Print_Area" localSheetId="3">'Análise estatística do teste'!$A$1:$P$44</definedName>
    <definedName name="_xlnm.Print_Area" localSheetId="0">Dados!$A$1:$G$40</definedName>
    <definedName name="_xlnm.Print_Area" localSheetId="1">Teste!$A$1:$AQ$48</definedName>
    <definedName name="_xlnm.Print_Area" localSheetId="2">'Teste - imprimir'!$A$1:$E$47</definedName>
  </definedNames>
  <calcPr calcId="152511"/>
</workbook>
</file>

<file path=xl/calcChain.xml><?xml version="1.0" encoding="utf-8"?>
<calcChain xmlns="http://schemas.openxmlformats.org/spreadsheetml/2006/main">
  <c r="D3" i="2" l="1"/>
  <c r="C13" i="1"/>
  <c r="AP13" i="1" s="1"/>
  <c r="AP10" i="1"/>
  <c r="F9" i="6" l="1"/>
  <c r="D4" i="2"/>
  <c r="H5" i="6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9" i="2"/>
  <c r="D9" i="2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D5" i="6"/>
  <c r="D4" i="6"/>
  <c r="H4" i="6"/>
  <c r="B2" i="6"/>
  <c r="A1" i="2"/>
  <c r="C2" i="1"/>
  <c r="B4" i="2"/>
  <c r="D2" i="2"/>
  <c r="B3" i="2"/>
  <c r="B2" i="2"/>
  <c r="L4" i="1"/>
  <c r="D5" i="1"/>
  <c r="D4" i="1"/>
  <c r="AP44" i="1" l="1"/>
  <c r="BJ44" i="1" s="1"/>
  <c r="AP42" i="1"/>
  <c r="BJ42" i="1" s="1"/>
  <c r="AP40" i="1"/>
  <c r="BJ40" i="1" s="1"/>
  <c r="AP38" i="1"/>
  <c r="BJ38" i="1" s="1"/>
  <c r="AP36" i="1"/>
  <c r="D32" i="2" s="1"/>
  <c r="AP34" i="1"/>
  <c r="BJ34" i="1" s="1"/>
  <c r="AP32" i="1"/>
  <c r="BJ32" i="1" s="1"/>
  <c r="AP30" i="1"/>
  <c r="BJ30" i="1" s="1"/>
  <c r="AP28" i="1"/>
  <c r="BJ28" i="1" s="1"/>
  <c r="AP26" i="1"/>
  <c r="BJ26" i="1" s="1"/>
  <c r="AP24" i="1"/>
  <c r="BJ24" i="1" s="1"/>
  <c r="AP22" i="1"/>
  <c r="BJ22" i="1" s="1"/>
  <c r="AP20" i="1"/>
  <c r="BJ20" i="1" s="1"/>
  <c r="AP18" i="1"/>
  <c r="BJ18" i="1" s="1"/>
  <c r="AP16" i="1"/>
  <c r="BJ16" i="1" s="1"/>
  <c r="AP14" i="1"/>
  <c r="BJ14" i="1" s="1"/>
  <c r="AP43" i="1"/>
  <c r="BJ43" i="1" s="1"/>
  <c r="AP41" i="1"/>
  <c r="BJ41" i="1" s="1"/>
  <c r="AP39" i="1"/>
  <c r="BJ39" i="1" s="1"/>
  <c r="AP37" i="1"/>
  <c r="BJ37" i="1" s="1"/>
  <c r="AP35" i="1"/>
  <c r="BJ35" i="1" s="1"/>
  <c r="AP33" i="1"/>
  <c r="BJ33" i="1" s="1"/>
  <c r="AP31" i="1"/>
  <c r="BJ31" i="1" s="1"/>
  <c r="AP29" i="1"/>
  <c r="BJ29" i="1" s="1"/>
  <c r="AP27" i="1"/>
  <c r="BJ27" i="1" s="1"/>
  <c r="AP25" i="1"/>
  <c r="BJ25" i="1" s="1"/>
  <c r="AP23" i="1"/>
  <c r="BJ23" i="1" s="1"/>
  <c r="AP21" i="1"/>
  <c r="BJ21" i="1" s="1"/>
  <c r="AP19" i="1"/>
  <c r="BJ19" i="1" s="1"/>
  <c r="AP17" i="1"/>
  <c r="BJ17" i="1" s="1"/>
  <c r="AP15" i="1"/>
  <c r="BJ15" i="1" s="1"/>
  <c r="BI32" i="1"/>
  <c r="BI44" i="1"/>
  <c r="BI27" i="1"/>
  <c r="BI23" i="1"/>
  <c r="BI13" i="1"/>
  <c r="BI35" i="1"/>
  <c r="BI19" i="1"/>
  <c r="BJ13" i="1"/>
  <c r="D40" i="2" l="1"/>
  <c r="BI42" i="1"/>
  <c r="BI41" i="1"/>
  <c r="BI40" i="1"/>
  <c r="BI37" i="1"/>
  <c r="BI29" i="1"/>
  <c r="BI28" i="1"/>
  <c r="BI26" i="1"/>
  <c r="BI21" i="1"/>
  <c r="BI20" i="1"/>
  <c r="BI43" i="1"/>
  <c r="D39" i="2"/>
  <c r="D38" i="2"/>
  <c r="D37" i="2"/>
  <c r="D36" i="2"/>
  <c r="BI39" i="1"/>
  <c r="BI38" i="1"/>
  <c r="D35" i="2"/>
  <c r="D34" i="2"/>
  <c r="D33" i="2"/>
  <c r="BI36" i="1"/>
  <c r="D31" i="2"/>
  <c r="BI34" i="1"/>
  <c r="D30" i="2"/>
  <c r="BI33" i="1"/>
  <c r="D29" i="2"/>
  <c r="D28" i="2"/>
  <c r="BI31" i="1"/>
  <c r="D27" i="2"/>
  <c r="BI30" i="1"/>
  <c r="D26" i="2"/>
  <c r="D25" i="2"/>
  <c r="D24" i="2"/>
  <c r="D23" i="2"/>
  <c r="D22" i="2"/>
  <c r="BI25" i="1"/>
  <c r="D21" i="2"/>
  <c r="D20" i="2"/>
  <c r="BI24" i="1"/>
  <c r="D19" i="2"/>
  <c r="BI22" i="1"/>
  <c r="D18" i="2"/>
  <c r="D17" i="2"/>
  <c r="D16" i="2"/>
  <c r="D15" i="2"/>
  <c r="BI18" i="1"/>
  <c r="D14" i="2"/>
  <c r="BI17" i="1"/>
  <c r="BI16" i="1"/>
  <c r="D13" i="2"/>
  <c r="D12" i="2"/>
  <c r="D11" i="2"/>
  <c r="BI15" i="1"/>
  <c r="D10" i="2"/>
  <c r="BI14" i="1"/>
  <c r="F13" i="6"/>
  <c r="BJ36" i="1"/>
  <c r="M25" i="6" s="1"/>
  <c r="M26" i="6" s="1"/>
  <c r="F15" i="6"/>
  <c r="F14" i="6"/>
  <c r="X40" i="6" l="1"/>
  <c r="X36" i="6"/>
  <c r="X32" i="6"/>
  <c r="X28" i="6"/>
  <c r="X43" i="6"/>
  <c r="X41" i="6"/>
  <c r="X37" i="6"/>
  <c r="X33" i="6"/>
  <c r="X29" i="6"/>
  <c r="X25" i="6"/>
  <c r="X42" i="6"/>
  <c r="X38" i="6"/>
  <c r="X34" i="6"/>
  <c r="X30" i="6"/>
  <c r="X26" i="6"/>
  <c r="X24" i="6"/>
  <c r="X39" i="6"/>
  <c r="X35" i="6"/>
  <c r="X31" i="6"/>
  <c r="X27" i="6"/>
  <c r="X44" i="6"/>
  <c r="F10" i="6"/>
  <c r="F17" i="6" s="1"/>
  <c r="F11" i="6"/>
  <c r="F18" i="6" s="1"/>
  <c r="E21" i="6"/>
  <c r="E22" i="6" s="1"/>
  <c r="E25" i="6"/>
  <c r="E26" i="6" s="1"/>
  <c r="F21" i="6"/>
  <c r="F22" i="6" s="1"/>
  <c r="J21" i="6"/>
  <c r="J22" i="6" s="1"/>
  <c r="Z27" i="6"/>
  <c r="I25" i="6"/>
  <c r="I26" i="6" s="1"/>
  <c r="Z32" i="6"/>
  <c r="Z25" i="6"/>
  <c r="Z36" i="6"/>
  <c r="N25" i="6"/>
  <c r="N26" i="6" s="1"/>
  <c r="Z44" i="6"/>
  <c r="H21" i="6"/>
  <c r="H22" i="6" s="1"/>
  <c r="H25" i="6"/>
  <c r="H26" i="6" s="1"/>
  <c r="G21" i="6"/>
  <c r="G22" i="6" s="1"/>
  <c r="K25" i="6"/>
  <c r="K26" i="6" s="1"/>
  <c r="O25" i="6"/>
  <c r="O26" i="6" s="1"/>
  <c r="L21" i="6"/>
  <c r="L22" i="6" s="1"/>
  <c r="L25" i="6"/>
  <c r="L26" i="6" s="1"/>
  <c r="N21" i="6"/>
  <c r="N22" i="6" s="1"/>
  <c r="F25" i="6"/>
  <c r="F26" i="6" s="1"/>
  <c r="M21" i="6"/>
  <c r="M22" i="6" s="1"/>
  <c r="I21" i="6"/>
  <c r="I22" i="6" s="1"/>
  <c r="Z41" i="6"/>
  <c r="J25" i="6"/>
  <c r="J26" i="6" s="1"/>
  <c r="K21" i="6"/>
  <c r="K22" i="6" s="1"/>
  <c r="G25" i="6"/>
  <c r="G26" i="6" s="1"/>
  <c r="Z37" i="6" l="1"/>
  <c r="Z34" i="6"/>
  <c r="Z30" i="6"/>
  <c r="Z42" i="6"/>
  <c r="Z40" i="6"/>
  <c r="Z39" i="6"/>
  <c r="Z29" i="6"/>
  <c r="Z43" i="6"/>
  <c r="Z38" i="6"/>
  <c r="Z26" i="6"/>
  <c r="Z33" i="6"/>
  <c r="Z31" i="6"/>
  <c r="Z35" i="6"/>
  <c r="Z24" i="6"/>
  <c r="Z28" i="6"/>
</calcChain>
</file>

<file path=xl/comments1.xml><?xml version="1.0" encoding="utf-8"?>
<comments xmlns="http://schemas.openxmlformats.org/spreadsheetml/2006/main">
  <authors>
    <author>Álvaro Carvalho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O somatório das cotações  tem de ser igual a 200 pontos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>O valor indicado deve ser igual a 200 pontos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apresentado não poderá ser superior à cotação definida.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apresentado não poderá ser superior à cotação definida.</t>
        </r>
      </text>
    </comment>
  </commentList>
</comments>
</file>

<file path=xl/sharedStrings.xml><?xml version="1.0" encoding="utf-8"?>
<sst xmlns="http://schemas.openxmlformats.org/spreadsheetml/2006/main" count="59" uniqueCount="39">
  <si>
    <t>N.º</t>
  </si>
  <si>
    <t xml:space="preserve">Escola: </t>
  </si>
  <si>
    <t xml:space="preserve">Disciplina: </t>
  </si>
  <si>
    <t xml:space="preserve">Ano: </t>
  </si>
  <si>
    <t xml:space="preserve">Turma: </t>
  </si>
  <si>
    <t>Nome</t>
  </si>
  <si>
    <t>Lista de alunos</t>
  </si>
  <si>
    <t>Disciplina:</t>
  </si>
  <si>
    <t xml:space="preserve">Período: </t>
  </si>
  <si>
    <t>Questão</t>
  </si>
  <si>
    <t>Cotação</t>
  </si>
  <si>
    <t>Observações:</t>
  </si>
  <si>
    <t>Data:</t>
  </si>
  <si>
    <t xml:space="preserve">Data: </t>
  </si>
  <si>
    <t>Teste:</t>
  </si>
  <si>
    <t>Ano:</t>
  </si>
  <si>
    <t>N.º de alunos</t>
  </si>
  <si>
    <t>Média</t>
  </si>
  <si>
    <t>Classificação mais alta</t>
  </si>
  <si>
    <t>Classificação mais baixa</t>
  </si>
  <si>
    <t>Nível</t>
  </si>
  <si>
    <t>% Alunos</t>
  </si>
  <si>
    <t>nota</t>
  </si>
  <si>
    <t>Total</t>
  </si>
  <si>
    <t>Classificação</t>
  </si>
  <si>
    <t>nota arredd.</t>
  </si>
  <si>
    <t>Grelha de correção</t>
  </si>
  <si>
    <t>Instruções para o preenchimento desta folha de cálculo</t>
  </si>
  <si>
    <t>Preencha primeiro os dados nesta folha e estes serão automaticamente inseridos nas restantes.</t>
  </si>
  <si>
    <r>
      <t>O aparecimento de células a</t>
    </r>
    <r>
      <rPr>
        <b/>
        <sz val="10"/>
        <color indexed="60"/>
        <rFont val="Arial"/>
        <family val="2"/>
      </rPr>
      <t xml:space="preserve"> </t>
    </r>
    <r>
      <rPr>
        <b/>
        <sz val="10"/>
        <color indexed="16"/>
        <rFont val="Arial"/>
        <family val="2"/>
      </rPr>
      <t>vermelho escuro</t>
    </r>
    <r>
      <rPr>
        <sz val="10"/>
        <color indexed="8"/>
        <rFont val="Arial"/>
        <family val="2"/>
      </rPr>
      <t xml:space="preserve"> indica a necessidade de ajustar o seu valor.</t>
    </r>
  </si>
  <si>
    <t>N.º de classificações positivas</t>
  </si>
  <si>
    <t>N.º de classificações negativas</t>
  </si>
  <si>
    <t>% de classificações positivas</t>
  </si>
  <si>
    <t xml:space="preserve">% de classificações negativas </t>
  </si>
  <si>
    <t>% de alunos</t>
  </si>
  <si>
    <r>
      <t xml:space="preserve">Este documento refere-se a avaliações na </t>
    </r>
    <r>
      <rPr>
        <u/>
        <sz val="10"/>
        <color indexed="8"/>
        <rFont val="Arial"/>
        <family val="2"/>
      </rPr>
      <t>escala 0-20.</t>
    </r>
  </si>
  <si>
    <r>
      <t xml:space="preserve">As células a </t>
    </r>
    <r>
      <rPr>
        <b/>
        <sz val="10"/>
        <color theme="3" tint="0.39997558519241921"/>
        <rFont val="Arial"/>
        <family val="2"/>
      </rPr>
      <t>azul</t>
    </r>
    <r>
      <rPr>
        <sz val="10"/>
        <color theme="3" tint="0.39997558519241921"/>
        <rFont val="Arial"/>
        <family val="2"/>
      </rPr>
      <t xml:space="preserve"> </t>
    </r>
    <r>
      <rPr>
        <sz val="10"/>
        <color indexed="8"/>
        <rFont val="Arial"/>
        <family val="2"/>
      </rPr>
      <t>são campos editáveis.</t>
    </r>
  </si>
  <si>
    <r>
      <t xml:space="preserve">As células a </t>
    </r>
    <r>
      <rPr>
        <b/>
        <sz val="10"/>
        <color indexed="29"/>
        <rFont val="Arial"/>
        <family val="2"/>
      </rPr>
      <t>vermelho</t>
    </r>
    <r>
      <rPr>
        <sz val="10"/>
        <color indexed="8"/>
        <rFont val="Arial"/>
        <family val="2"/>
      </rPr>
      <t xml:space="preserve"> são editáveis, mudando de cor quando o valor é de 200 pontos.</t>
    </r>
  </si>
  <si>
    <t>(também disponível versão deste ficheiro para a escala 0-100).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</si>
</sst>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dd/mm/yyyy;@"/>
    <numFmt numFmtId="167" formatCode="#_/\.\º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u/>
      <sz val="10"/>
      <color indexed="8"/>
      <name val="Arial"/>
      <family val="2"/>
    </font>
    <font>
      <b/>
      <sz val="10"/>
      <color indexed="29"/>
      <name val="Arial"/>
      <family val="2"/>
    </font>
    <font>
      <b/>
      <sz val="10"/>
      <color indexed="60"/>
      <name val="Arial"/>
      <family val="2"/>
    </font>
    <font>
      <b/>
      <sz val="10"/>
      <color indexed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hair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/>
      <top style="hair">
        <color indexed="40"/>
      </top>
      <bottom style="hair">
        <color indexed="40"/>
      </bottom>
      <diagonal/>
    </border>
    <border>
      <left style="hair">
        <color indexed="40"/>
      </left>
      <right/>
      <top style="hair">
        <color indexed="40"/>
      </top>
      <bottom style="hair">
        <color indexed="40"/>
      </bottom>
      <diagonal/>
    </border>
    <border>
      <left/>
      <right/>
      <top/>
      <bottom style="dotted">
        <color indexed="40"/>
      </bottom>
      <diagonal/>
    </border>
    <border>
      <left/>
      <right/>
      <top/>
      <bottom style="hair">
        <color indexed="40"/>
      </bottom>
      <diagonal/>
    </border>
    <border>
      <left style="thin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/>
      <top style="hair">
        <color indexed="40"/>
      </top>
      <bottom/>
      <diagonal/>
    </border>
    <border>
      <left style="hair">
        <color indexed="40"/>
      </left>
      <right/>
      <top/>
      <bottom style="hair">
        <color indexed="40"/>
      </bottom>
      <diagonal/>
    </border>
    <border>
      <left style="dotted">
        <color indexed="40"/>
      </left>
      <right/>
      <top style="dotted">
        <color indexed="40"/>
      </top>
      <bottom/>
      <diagonal/>
    </border>
    <border>
      <left/>
      <right/>
      <top style="dotted">
        <color indexed="40"/>
      </top>
      <bottom/>
      <diagonal/>
    </border>
    <border>
      <left/>
      <right style="dotted">
        <color indexed="40"/>
      </right>
      <top style="dotted">
        <color indexed="40"/>
      </top>
      <bottom/>
      <diagonal/>
    </border>
    <border>
      <left style="dotted">
        <color indexed="40"/>
      </left>
      <right/>
      <top/>
      <bottom/>
      <diagonal/>
    </border>
    <border>
      <left/>
      <right style="dotted">
        <color indexed="40"/>
      </right>
      <top/>
      <bottom/>
      <diagonal/>
    </border>
    <border>
      <left style="dotted">
        <color indexed="40"/>
      </left>
      <right/>
      <top/>
      <bottom style="dotted">
        <color indexed="40"/>
      </bottom>
      <diagonal/>
    </border>
    <border>
      <left/>
      <right style="dotted">
        <color indexed="40"/>
      </right>
      <top/>
      <bottom style="dotted">
        <color indexed="40"/>
      </bottom>
      <diagonal/>
    </border>
    <border>
      <left/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/>
      <top/>
      <bottom style="hair">
        <color rgb="FF00B0F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/>
    <xf numFmtId="164" fontId="4" fillId="2" borderId="0" xfId="0" applyNumberFormat="1" applyFont="1" applyFill="1"/>
    <xf numFmtId="0" fontId="6" fillId="2" borderId="0" xfId="0" applyFont="1" applyFill="1"/>
    <xf numFmtId="0" fontId="2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167" fontId="2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2" fillId="2" borderId="0" xfId="0" applyNumberFormat="1" applyFont="1" applyFill="1"/>
    <xf numFmtId="9" fontId="2" fillId="2" borderId="1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>
      <alignment horizontal="center" vertical="center"/>
    </xf>
    <xf numFmtId="0" fontId="0" fillId="2" borderId="0" xfId="0" applyFill="1" applyBorder="1"/>
    <xf numFmtId="0" fontId="2" fillId="2" borderId="0" xfId="0" applyFont="1" applyFill="1" applyBorder="1"/>
    <xf numFmtId="0" fontId="22" fillId="2" borderId="0" xfId="0" applyFont="1" applyFill="1"/>
    <xf numFmtId="0" fontId="23" fillId="2" borderId="0" xfId="0" applyFont="1" applyFill="1"/>
    <xf numFmtId="0" fontId="25" fillId="0" borderId="0" xfId="0" applyFont="1" applyProtection="1"/>
    <xf numFmtId="0" fontId="9" fillId="2" borderId="0" xfId="0" applyFont="1" applyFill="1" applyProtection="1"/>
    <xf numFmtId="0" fontId="9" fillId="2" borderId="0" xfId="0" applyFont="1" applyFill="1" applyAlignment="1" applyProtection="1"/>
    <xf numFmtId="0" fontId="10" fillId="2" borderId="0" xfId="0" applyFont="1" applyFill="1" applyBorder="1" applyAlignment="1" applyProtection="1"/>
    <xf numFmtId="0" fontId="10" fillId="2" borderId="0" xfId="0" applyFont="1" applyFill="1" applyProtection="1"/>
    <xf numFmtId="0" fontId="10" fillId="2" borderId="1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/>
    </xf>
    <xf numFmtId="0" fontId="9" fillId="2" borderId="0" xfId="0" applyFont="1" applyFill="1" applyBorder="1" applyProtection="1"/>
    <xf numFmtId="0" fontId="0" fillId="2" borderId="0" xfId="0" applyFill="1" applyAlignment="1">
      <alignment horizontal="left"/>
    </xf>
    <xf numFmtId="0" fontId="11" fillId="0" borderId="0" xfId="0" applyFont="1" applyProtection="1"/>
    <xf numFmtId="0" fontId="12" fillId="2" borderId="0" xfId="0" applyFont="1" applyFill="1" applyAlignment="1" applyProtection="1"/>
    <xf numFmtId="0" fontId="12" fillId="2" borderId="0" xfId="0" applyFont="1" applyFill="1" applyAlignment="1" applyProtection="1">
      <alignment horizontal="left" wrapText="1"/>
    </xf>
    <xf numFmtId="0" fontId="13" fillId="2" borderId="0" xfId="0" applyFont="1" applyFill="1" applyAlignment="1" applyProtection="1">
      <alignment horizontal="right"/>
    </xf>
    <xf numFmtId="167" fontId="11" fillId="2" borderId="0" xfId="0" applyNumberFormat="1" applyFont="1" applyFill="1" applyAlignment="1" applyProtection="1">
      <alignment horizontal="left"/>
    </xf>
    <xf numFmtId="0" fontId="13" fillId="2" borderId="0" xfId="0" applyFont="1" applyFill="1" applyProtection="1"/>
    <xf numFmtId="0" fontId="9" fillId="2" borderId="0" xfId="0" applyFont="1" applyFill="1" applyAlignment="1" applyProtection="1">
      <alignment horizontal="left"/>
    </xf>
    <xf numFmtId="0" fontId="11" fillId="0" borderId="0" xfId="0" applyFont="1" applyFill="1" applyBorder="1" applyAlignment="1" applyProtection="1"/>
    <xf numFmtId="0" fontId="11" fillId="2" borderId="0" xfId="0" applyNumberFormat="1" applyFont="1" applyFill="1" applyAlignment="1" applyProtection="1">
      <alignment horizontal="left"/>
    </xf>
    <xf numFmtId="0" fontId="13" fillId="0" borderId="0" xfId="0" applyFont="1" applyProtection="1"/>
    <xf numFmtId="164" fontId="9" fillId="2" borderId="0" xfId="0" applyNumberFormat="1" applyFont="1" applyFill="1" applyProtection="1"/>
    <xf numFmtId="0" fontId="12" fillId="0" borderId="0" xfId="0" applyFont="1" applyProtection="1"/>
    <xf numFmtId="0" fontId="14" fillId="0" borderId="0" xfId="0" applyFont="1" applyProtection="1"/>
    <xf numFmtId="0" fontId="13" fillId="2" borderId="5" xfId="0" applyFont="1" applyFill="1" applyBorder="1" applyAlignment="1" applyProtection="1">
      <alignment horizontal="left"/>
    </xf>
    <xf numFmtId="0" fontId="14" fillId="3" borderId="6" xfId="0" applyFont="1" applyFill="1" applyBorder="1" applyAlignment="1" applyProtection="1">
      <alignment horizontal="center" vertical="center" textRotation="90"/>
    </xf>
    <xf numFmtId="0" fontId="13" fillId="2" borderId="6" xfId="0" applyFont="1" applyFill="1" applyBorder="1" applyAlignment="1" applyProtection="1">
      <alignment horizontal="center" vertical="center"/>
    </xf>
    <xf numFmtId="0" fontId="11" fillId="0" borderId="0" xfId="0" applyFont="1" applyBorder="1" applyProtection="1"/>
    <xf numFmtId="0" fontId="11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Protection="1"/>
    <xf numFmtId="0" fontId="11" fillId="2" borderId="7" xfId="0" applyFont="1" applyFill="1" applyBorder="1" applyAlignment="1" applyProtection="1"/>
    <xf numFmtId="0" fontId="13" fillId="2" borderId="1" xfId="0" applyFont="1" applyFill="1" applyBorder="1" applyAlignment="1" applyProtection="1">
      <alignment horizontal="center" vertical="center"/>
    </xf>
    <xf numFmtId="0" fontId="14" fillId="2" borderId="8" xfId="0" applyFont="1" applyFill="1" applyBorder="1" applyProtection="1"/>
    <xf numFmtId="0" fontId="14" fillId="2" borderId="5" xfId="0" applyFont="1" applyFill="1" applyBorder="1" applyProtection="1"/>
    <xf numFmtId="0" fontId="11" fillId="2" borderId="5" xfId="0" applyFont="1" applyFill="1" applyBorder="1" applyProtection="1"/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left" vertical="center"/>
    </xf>
    <xf numFmtId="1" fontId="11" fillId="2" borderId="1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wrapText="1"/>
    </xf>
    <xf numFmtId="0" fontId="2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167" fontId="2" fillId="2" borderId="0" xfId="0" applyNumberFormat="1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4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0" fontId="2" fillId="2" borderId="11" xfId="0" applyFont="1" applyFill="1" applyBorder="1" applyAlignment="1" applyProtection="1">
      <alignment vertical="top"/>
    </xf>
    <xf numFmtId="0" fontId="6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23" fillId="0" borderId="0" xfId="0" applyFont="1" applyProtection="1"/>
    <xf numFmtId="0" fontId="23" fillId="0" borderId="0" xfId="0" applyFont="1" applyBorder="1" applyProtection="1"/>
    <xf numFmtId="0" fontId="13" fillId="2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0" fillId="5" borderId="0" xfId="0" applyFill="1"/>
    <xf numFmtId="167" fontId="11" fillId="4" borderId="4" xfId="0" applyNumberFormat="1" applyFont="1" applyFill="1" applyBorder="1" applyAlignment="1" applyProtection="1">
      <alignment horizontal="left"/>
      <protection locked="0"/>
    </xf>
    <xf numFmtId="0" fontId="11" fillId="4" borderId="4" xfId="0" applyFont="1" applyFill="1" applyBorder="1" applyAlignment="1" applyProtection="1">
      <protection locked="0"/>
    </xf>
    <xf numFmtId="0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26" fillId="6" borderId="1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/>
    </xf>
    <xf numFmtId="0" fontId="11" fillId="4" borderId="17" xfId="0" applyFont="1" applyFill="1" applyBorder="1" applyAlignment="1" applyProtection="1">
      <alignment horizontal="left"/>
      <protection locked="0"/>
    </xf>
    <xf numFmtId="167" fontId="11" fillId="4" borderId="17" xfId="0" applyNumberFormat="1" applyFont="1" applyFill="1" applyBorder="1" applyAlignment="1" applyProtection="1">
      <alignment horizontal="left"/>
      <protection locked="0"/>
    </xf>
    <xf numFmtId="0" fontId="24" fillId="6" borderId="1" xfId="0" applyFont="1" applyFill="1" applyBorder="1" applyAlignment="1" applyProtection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2" fillId="5" borderId="0" xfId="0" applyFont="1" applyFill="1"/>
    <xf numFmtId="0" fontId="2" fillId="5" borderId="0" xfId="0" applyFont="1" applyFill="1" applyBorder="1"/>
    <xf numFmtId="0" fontId="23" fillId="5" borderId="0" xfId="0" applyFont="1" applyFill="1"/>
    <xf numFmtId="0" fontId="2" fillId="5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  <xf numFmtId="0" fontId="24" fillId="5" borderId="0" xfId="0" applyFont="1" applyFill="1" applyBorder="1" applyAlignment="1">
      <alignment horizontal="center" vertical="center" wrapText="1"/>
    </xf>
    <xf numFmtId="9" fontId="2" fillId="5" borderId="0" xfId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9" fontId="23" fillId="5" borderId="0" xfId="1" applyFont="1" applyFill="1" applyBorder="1" applyAlignment="1">
      <alignment horizontal="center" vertical="center"/>
    </xf>
    <xf numFmtId="167" fontId="2" fillId="4" borderId="4" xfId="0" applyNumberFormat="1" applyFont="1" applyFill="1" applyBorder="1" applyAlignment="1" applyProtection="1">
      <alignment horizontal="left"/>
    </xf>
    <xf numFmtId="0" fontId="2" fillId="4" borderId="4" xfId="0" applyFont="1" applyFill="1" applyBorder="1" applyAlignment="1" applyProtection="1">
      <alignment horizontal="left"/>
    </xf>
    <xf numFmtId="14" fontId="2" fillId="4" borderId="4" xfId="0" applyNumberFormat="1" applyFont="1" applyFill="1" applyBorder="1" applyProtection="1"/>
    <xf numFmtId="0" fontId="13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wrapText="1"/>
    </xf>
    <xf numFmtId="166" fontId="11" fillId="4" borderId="4" xfId="0" applyNumberFormat="1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Border="1" applyAlignment="1" applyProtection="1">
      <alignment horizontal="left" vertical="top"/>
      <protection locked="0"/>
    </xf>
    <xf numFmtId="0" fontId="2" fillId="4" borderId="13" xfId="0" applyFont="1" applyFill="1" applyBorder="1" applyAlignment="1" applyProtection="1">
      <alignment horizontal="left" vertical="top"/>
      <protection locked="0"/>
    </xf>
    <xf numFmtId="0" fontId="2" fillId="4" borderId="14" xfId="0" applyFont="1" applyFill="1" applyBorder="1" applyAlignment="1" applyProtection="1">
      <alignment horizontal="left" vertical="top"/>
      <protection locked="0"/>
    </xf>
    <xf numFmtId="0" fontId="2" fillId="4" borderId="4" xfId="0" applyFont="1" applyFill="1" applyBorder="1" applyAlignment="1" applyProtection="1">
      <alignment horizontal="left" vertical="top"/>
      <protection locked="0"/>
    </xf>
    <xf numFmtId="0" fontId="2" fillId="4" borderId="15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left" wrapText="1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16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23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Distribuição das notas dos alunos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96129617320755E-2"/>
          <c:y val="0.15996782660232001"/>
          <c:w val="0.84140929690711841"/>
          <c:h val="0.60912505291677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do teste'!$X$23</c:f>
              <c:strCache>
                <c:ptCount val="1"/>
                <c:pt idx="0">
                  <c:v>N.º de alunos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'Análise estatística do teste'!$Y$24:$Y$44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'Análise estatística do teste'!$X$24:$X$44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957936"/>
        <c:axId val="335956760"/>
      </c:barChart>
      <c:catAx>
        <c:axId val="33595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35956760"/>
        <c:crosses val="autoZero"/>
        <c:auto val="1"/>
        <c:lblAlgn val="ctr"/>
        <c:lblOffset val="100"/>
        <c:noMultiLvlLbl val="0"/>
      </c:catAx>
      <c:valAx>
        <c:axId val="33595676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 de alunos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3595793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1367073390635331"/>
          <c:y val="0.90033319853145244"/>
          <c:w val="0.2828236928399217"/>
          <c:h val="9.0637612896575237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Percentagem de notas positivas e negativas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explosion val="48"/>
            <c:spPr>
              <a:solidFill>
                <a:srgbClr val="00B0F0"/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'Análise estatística do teste'!$B$17:$B$18</c:f>
              <c:strCache>
                <c:ptCount val="2"/>
                <c:pt idx="0">
                  <c:v>% de classificações positivas</c:v>
                </c:pt>
                <c:pt idx="1">
                  <c:v>% de classificações negativas </c:v>
                </c:pt>
              </c:strCache>
            </c:strRef>
          </c:cat>
          <c:val>
            <c:numRef>
              <c:f>'Análise estatística do teste'!$F$17:$F$18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910156391741354"/>
          <c:y val="0.68123109611298582"/>
          <c:w val="0.37174449967947554"/>
          <c:h val="0.2526509186351705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19</xdr:row>
      <xdr:rowOff>1</xdr:rowOff>
    </xdr:from>
    <xdr:to>
      <xdr:col>3</xdr:col>
      <xdr:colOff>582677</xdr:colOff>
      <xdr:row>27</xdr:row>
      <xdr:rowOff>36018</xdr:rowOff>
    </xdr:to>
    <xdr:sp macro="" textlink="">
      <xdr:nvSpPr>
        <xdr:cNvPr id="4" name="Rectangle 3"/>
        <xdr:cNvSpPr/>
      </xdr:nvSpPr>
      <xdr:spPr>
        <a:xfrm>
          <a:off x="78440" y="7026089"/>
          <a:ext cx="5289177" cy="191860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0</xdr:col>
      <xdr:colOff>66675</xdr:colOff>
      <xdr:row>0</xdr:row>
      <xdr:rowOff>76200</xdr:rowOff>
    </xdr:from>
    <xdr:to>
      <xdr:col>1</xdr:col>
      <xdr:colOff>483444</xdr:colOff>
      <xdr:row>2</xdr:row>
      <xdr:rowOff>132866</xdr:rowOff>
    </xdr:to>
    <xdr:pic>
      <xdr:nvPicPr>
        <xdr:cNvPr id="10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481328" cy="43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23</xdr:col>
      <xdr:colOff>0</xdr:colOff>
      <xdr:row>5</xdr:row>
      <xdr:rowOff>95250</xdr:rowOff>
    </xdr:to>
    <xdr:sp macro="" textlink="">
      <xdr:nvSpPr>
        <xdr:cNvPr id="5" name="Rectangle 4"/>
        <xdr:cNvSpPr/>
      </xdr:nvSpPr>
      <xdr:spPr>
        <a:xfrm>
          <a:off x="254000" y="104775"/>
          <a:ext cx="8128000" cy="81597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38</xdr:col>
      <xdr:colOff>28574</xdr:colOff>
      <xdr:row>45</xdr:row>
      <xdr:rowOff>9525</xdr:rowOff>
    </xdr:from>
    <xdr:to>
      <xdr:col>41</xdr:col>
      <xdr:colOff>652652</xdr:colOff>
      <xdr:row>47</xdr:row>
      <xdr:rowOff>85241</xdr:rowOff>
    </xdr:to>
    <xdr:pic>
      <xdr:nvPicPr>
        <xdr:cNvPr id="2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10420350"/>
          <a:ext cx="1481328" cy="43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19050</xdr:rowOff>
    </xdr:from>
    <xdr:to>
      <xdr:col>4</xdr:col>
      <xdr:colOff>257175</xdr:colOff>
      <xdr:row>4</xdr:row>
      <xdr:rowOff>85725</xdr:rowOff>
    </xdr:to>
    <xdr:sp macro="" textlink="">
      <xdr:nvSpPr>
        <xdr:cNvPr id="4" name="Rectangle 3"/>
        <xdr:cNvSpPr/>
      </xdr:nvSpPr>
      <xdr:spPr>
        <a:xfrm>
          <a:off x="1" y="19050"/>
          <a:ext cx="5934074" cy="89535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3</xdr:col>
      <xdr:colOff>466725</xdr:colOff>
      <xdr:row>44</xdr:row>
      <xdr:rowOff>114300</xdr:rowOff>
    </xdr:from>
    <xdr:to>
      <xdr:col>3</xdr:col>
      <xdr:colOff>1476375</xdr:colOff>
      <xdr:row>46</xdr:row>
      <xdr:rowOff>85725</xdr:rowOff>
    </xdr:to>
    <xdr:pic>
      <xdr:nvPicPr>
        <xdr:cNvPr id="3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591550"/>
          <a:ext cx="1009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27</xdr:row>
      <xdr:rowOff>66675</xdr:rowOff>
    </xdr:from>
    <xdr:to>
      <xdr:col>15</xdr:col>
      <xdr:colOff>28575</xdr:colOff>
      <xdr:row>40</xdr:row>
      <xdr:rowOff>123825</xdr:rowOff>
    </xdr:to>
    <xdr:graphicFrame macro="">
      <xdr:nvGraphicFramePr>
        <xdr:cNvPr id="420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8</xdr:row>
      <xdr:rowOff>0</xdr:rowOff>
    </xdr:from>
    <xdr:to>
      <xdr:col>14</xdr:col>
      <xdr:colOff>400050</xdr:colOff>
      <xdr:row>16</xdr:row>
      <xdr:rowOff>76200</xdr:rowOff>
    </xdr:to>
    <xdr:graphicFrame macro="">
      <xdr:nvGraphicFramePr>
        <xdr:cNvPr id="420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552451</xdr:colOff>
      <xdr:row>0</xdr:row>
      <xdr:rowOff>142875</xdr:rowOff>
    </xdr:from>
    <xdr:to>
      <xdr:col>14</xdr:col>
      <xdr:colOff>409575</xdr:colOff>
      <xdr:row>5</xdr:row>
      <xdr:rowOff>76167</xdr:rowOff>
    </xdr:to>
    <xdr:sp macro="" textlink="">
      <xdr:nvSpPr>
        <xdr:cNvPr id="5" name="Rectangle 4"/>
        <xdr:cNvSpPr/>
      </xdr:nvSpPr>
      <xdr:spPr>
        <a:xfrm>
          <a:off x="552451" y="142875"/>
          <a:ext cx="7467599" cy="923892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12</xdr:col>
      <xdr:colOff>161365</xdr:colOff>
      <xdr:row>41</xdr:row>
      <xdr:rowOff>28575</xdr:rowOff>
    </xdr:from>
    <xdr:to>
      <xdr:col>15</xdr:col>
      <xdr:colOff>62664</xdr:colOff>
      <xdr:row>42</xdr:row>
      <xdr:rowOff>230917</xdr:rowOff>
    </xdr:to>
    <xdr:pic>
      <xdr:nvPicPr>
        <xdr:cNvPr id="4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512" y="9643222"/>
          <a:ext cx="1481328" cy="43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79998168889431442"/>
  </sheetPr>
  <dimension ref="A1:F46"/>
  <sheetViews>
    <sheetView tabSelected="1" zoomScale="85" zoomScaleNormal="85" workbookViewId="0">
      <selection activeCell="B7" sqref="B7"/>
    </sheetView>
  </sheetViews>
  <sheetFormatPr defaultRowHeight="12.75" x14ac:dyDescent="0.2"/>
  <cols>
    <col min="1" max="1" width="16" style="29" customWidth="1"/>
    <col min="2" max="2" width="45.140625" style="29" customWidth="1"/>
    <col min="3" max="3" width="10.5703125" style="29" customWidth="1"/>
    <col min="4" max="4" width="9.85546875" style="29" customWidth="1"/>
    <col min="5" max="5" width="14.7109375" style="29" customWidth="1"/>
    <col min="6" max="6" width="55.28515625" style="29" customWidth="1"/>
    <col min="7" max="16384" width="9.140625" style="29"/>
  </cols>
  <sheetData>
    <row r="1" spans="1:6" ht="15" x14ac:dyDescent="0.25">
      <c r="A1" s="28"/>
    </row>
    <row r="2" spans="1:6" ht="15" customHeight="1" x14ac:dyDescent="0.2"/>
    <row r="3" spans="1:6" ht="15" customHeight="1" x14ac:dyDescent="0.2">
      <c r="E3" s="30"/>
    </row>
    <row r="4" spans="1:6" ht="15" customHeight="1" x14ac:dyDescent="0.2">
      <c r="E4" s="30"/>
    </row>
    <row r="5" spans="1:6" ht="15" customHeight="1" x14ac:dyDescent="0.25">
      <c r="E5" s="31" t="s">
        <v>6</v>
      </c>
    </row>
    <row r="6" spans="1:6" ht="15" customHeight="1" x14ac:dyDescent="0.2"/>
    <row r="7" spans="1:6" ht="18.75" customHeight="1" x14ac:dyDescent="0.25">
      <c r="A7" s="32" t="s">
        <v>1</v>
      </c>
      <c r="B7" s="93"/>
      <c r="E7" s="91" t="s">
        <v>0</v>
      </c>
      <c r="F7" s="91" t="s">
        <v>5</v>
      </c>
    </row>
    <row r="8" spans="1:6" ht="18.75" customHeight="1" x14ac:dyDescent="0.2">
      <c r="B8" s="92"/>
      <c r="E8" s="33">
        <v>1</v>
      </c>
      <c r="F8" s="84"/>
    </row>
    <row r="9" spans="1:6" ht="18.75" customHeight="1" x14ac:dyDescent="0.2">
      <c r="B9" s="34"/>
      <c r="E9" s="33">
        <v>2</v>
      </c>
      <c r="F9" s="84"/>
    </row>
    <row r="10" spans="1:6" ht="18.75" customHeight="1" x14ac:dyDescent="0.25">
      <c r="A10" s="32" t="s">
        <v>2</v>
      </c>
      <c r="B10" s="93"/>
      <c r="E10" s="33">
        <v>3</v>
      </c>
      <c r="F10" s="84"/>
    </row>
    <row r="11" spans="1:6" ht="18.75" customHeight="1" x14ac:dyDescent="0.2">
      <c r="B11" s="92"/>
      <c r="E11" s="33">
        <v>4</v>
      </c>
      <c r="F11" s="84"/>
    </row>
    <row r="12" spans="1:6" ht="18.75" customHeight="1" x14ac:dyDescent="0.2">
      <c r="B12" s="34"/>
      <c r="E12" s="33">
        <v>5</v>
      </c>
      <c r="F12" s="84"/>
    </row>
    <row r="13" spans="1:6" ht="18.75" customHeight="1" x14ac:dyDescent="0.25">
      <c r="A13" s="32" t="s">
        <v>3</v>
      </c>
      <c r="B13" s="94"/>
      <c r="E13" s="33">
        <v>6</v>
      </c>
      <c r="F13" s="84"/>
    </row>
    <row r="14" spans="1:6" ht="18.75" customHeight="1" x14ac:dyDescent="0.25">
      <c r="A14" s="32"/>
      <c r="B14" s="92"/>
      <c r="E14" s="33">
        <v>7</v>
      </c>
      <c r="F14" s="84"/>
    </row>
    <row r="15" spans="1:6" ht="18.75" customHeight="1" x14ac:dyDescent="0.2">
      <c r="E15" s="33">
        <v>8</v>
      </c>
      <c r="F15" s="84"/>
    </row>
    <row r="16" spans="1:6" ht="18.75" customHeight="1" x14ac:dyDescent="0.25">
      <c r="A16" s="32" t="s">
        <v>4</v>
      </c>
      <c r="B16" s="93"/>
      <c r="E16" s="33">
        <v>9</v>
      </c>
      <c r="F16" s="84"/>
    </row>
    <row r="17" spans="1:6" ht="18.75" customHeight="1" x14ac:dyDescent="0.2">
      <c r="B17" s="34"/>
      <c r="E17" s="33">
        <v>10</v>
      </c>
      <c r="F17" s="84"/>
    </row>
    <row r="18" spans="1:6" ht="18.75" customHeight="1" x14ac:dyDescent="0.2">
      <c r="B18" s="35"/>
      <c r="C18" s="35"/>
      <c r="E18" s="33">
        <v>11</v>
      </c>
      <c r="F18" s="84"/>
    </row>
    <row r="19" spans="1:6" ht="18.75" customHeight="1" x14ac:dyDescent="0.2">
      <c r="C19" s="30"/>
      <c r="E19" s="33">
        <v>12</v>
      </c>
      <c r="F19" s="84"/>
    </row>
    <row r="20" spans="1:6" ht="18.75" customHeight="1" x14ac:dyDescent="0.25">
      <c r="A20" s="79" t="s">
        <v>27</v>
      </c>
      <c r="B20" s="30"/>
      <c r="C20" s="30"/>
      <c r="E20" s="33">
        <v>13</v>
      </c>
      <c r="F20" s="84"/>
    </row>
    <row r="21" spans="1:6" ht="18.75" customHeight="1" x14ac:dyDescent="0.2">
      <c r="A21" s="80"/>
      <c r="B21" s="30"/>
      <c r="C21" s="30"/>
      <c r="E21" s="33">
        <v>14</v>
      </c>
      <c r="F21" s="84"/>
    </row>
    <row r="22" spans="1:6" ht="18.75" customHeight="1" x14ac:dyDescent="0.2">
      <c r="A22" s="80" t="s">
        <v>35</v>
      </c>
      <c r="B22" s="30"/>
      <c r="C22" s="30"/>
      <c r="E22" s="33">
        <v>15</v>
      </c>
      <c r="F22" s="84"/>
    </row>
    <row r="23" spans="1:6" ht="18.75" customHeight="1" x14ac:dyDescent="0.2">
      <c r="A23" s="80" t="s">
        <v>38</v>
      </c>
      <c r="B23" s="30"/>
      <c r="C23" s="30"/>
      <c r="E23" s="33">
        <v>16</v>
      </c>
      <c r="F23" s="84"/>
    </row>
    <row r="24" spans="1:6" ht="18.75" customHeight="1" x14ac:dyDescent="0.2">
      <c r="A24" s="80" t="s">
        <v>36</v>
      </c>
      <c r="E24" s="33">
        <v>17</v>
      </c>
      <c r="F24" s="84"/>
    </row>
    <row r="25" spans="1:6" ht="18.75" customHeight="1" x14ac:dyDescent="0.2">
      <c r="A25" s="80" t="s">
        <v>37</v>
      </c>
      <c r="E25" s="33">
        <v>18</v>
      </c>
      <c r="F25" s="84"/>
    </row>
    <row r="26" spans="1:6" ht="18.75" customHeight="1" x14ac:dyDescent="0.2">
      <c r="A26" s="80" t="s">
        <v>28</v>
      </c>
      <c r="E26" s="33">
        <v>19</v>
      </c>
      <c r="F26" s="84"/>
    </row>
    <row r="27" spans="1:6" ht="18.75" customHeight="1" x14ac:dyDescent="0.2">
      <c r="A27" s="80" t="s">
        <v>29</v>
      </c>
      <c r="E27" s="33">
        <v>20</v>
      </c>
      <c r="F27" s="84"/>
    </row>
    <row r="28" spans="1:6" ht="18.75" customHeight="1" x14ac:dyDescent="0.2">
      <c r="E28" s="33">
        <v>21</v>
      </c>
      <c r="F28" s="84"/>
    </row>
    <row r="29" spans="1:6" ht="18.75" customHeight="1" x14ac:dyDescent="0.2">
      <c r="E29" s="33">
        <v>22</v>
      </c>
      <c r="F29" s="84"/>
    </row>
    <row r="30" spans="1:6" ht="18.75" customHeight="1" x14ac:dyDescent="0.2">
      <c r="C30" s="30"/>
      <c r="E30" s="33">
        <v>23</v>
      </c>
      <c r="F30" s="84"/>
    </row>
    <row r="31" spans="1:6" ht="18.75" customHeight="1" x14ac:dyDescent="0.2">
      <c r="E31" s="33">
        <v>24</v>
      </c>
      <c r="F31" s="84"/>
    </row>
    <row r="32" spans="1:6" ht="18.75" customHeight="1" x14ac:dyDescent="0.2">
      <c r="E32" s="33">
        <v>25</v>
      </c>
      <c r="F32" s="84"/>
    </row>
    <row r="33" spans="5:6" ht="18.75" customHeight="1" x14ac:dyDescent="0.2">
      <c r="E33" s="33">
        <v>26</v>
      </c>
      <c r="F33" s="84"/>
    </row>
    <row r="34" spans="5:6" ht="18.75" customHeight="1" x14ac:dyDescent="0.2">
      <c r="E34" s="33">
        <v>27</v>
      </c>
      <c r="F34" s="84"/>
    </row>
    <row r="35" spans="5:6" ht="18.75" customHeight="1" x14ac:dyDescent="0.2">
      <c r="E35" s="33">
        <v>28</v>
      </c>
      <c r="F35" s="84"/>
    </row>
    <row r="36" spans="5:6" ht="18.75" customHeight="1" x14ac:dyDescent="0.2">
      <c r="E36" s="33">
        <v>29</v>
      </c>
      <c r="F36" s="84"/>
    </row>
    <row r="37" spans="5:6" ht="18.75" customHeight="1" x14ac:dyDescent="0.2">
      <c r="E37" s="33">
        <v>30</v>
      </c>
      <c r="F37" s="84"/>
    </row>
    <row r="38" spans="5:6" ht="18.75" customHeight="1" x14ac:dyDescent="0.2">
      <c r="E38" s="33">
        <v>31</v>
      </c>
      <c r="F38" s="84"/>
    </row>
    <row r="39" spans="5:6" ht="18.75" customHeight="1" x14ac:dyDescent="0.2">
      <c r="E39" s="33">
        <v>32</v>
      </c>
      <c r="F39" s="84"/>
    </row>
    <row r="40" spans="5:6" ht="18.75" customHeight="1" x14ac:dyDescent="0.2"/>
    <row r="41" spans="5:6" ht="15.75" customHeight="1" x14ac:dyDescent="0.2"/>
    <row r="42" spans="5:6" ht="16.5" customHeight="1" x14ac:dyDescent="0.2"/>
    <row r="46" spans="5:6" ht="15.75" customHeight="1" x14ac:dyDescent="0.2"/>
  </sheetData>
  <sheetProtection algorithmName="SHA-512" hashValue="IswBYQpioqK0vBOjD7BFnhZinoMU7XC/dDf7XcR2VZHijDh84/w1MUmA/vd7gdg1cp+TV9PnAj7yaFOwn1TsWQ==" saltValue="1hLubiq5RRY9fyCki40hgA==" spinCount="100000" sheet="1" objects="1" scenarios="1" selectLockedCells="1"/>
  <phoneticPr fontId="8" type="noConversion"/>
  <conditionalFormatting sqref="B7">
    <cfRule type="expression" dxfId="22" priority="33" stopIfTrue="1">
      <formula>$B$7&lt;&gt;""</formula>
    </cfRule>
  </conditionalFormatting>
  <conditionalFormatting sqref="B10">
    <cfRule type="expression" dxfId="21" priority="32" stopIfTrue="1">
      <formula>$B$10&lt;&gt;""</formula>
    </cfRule>
  </conditionalFormatting>
  <conditionalFormatting sqref="B13">
    <cfRule type="expression" dxfId="20" priority="31" stopIfTrue="1">
      <formula>$B$13&lt;&gt;""</formula>
    </cfRule>
  </conditionalFormatting>
  <conditionalFormatting sqref="B16">
    <cfRule type="expression" dxfId="19" priority="30" stopIfTrue="1">
      <formula>$B$16&lt;&gt;""</formula>
    </cfRule>
  </conditionalFormatting>
  <conditionalFormatting sqref="F8:F39">
    <cfRule type="expression" dxfId="18" priority="1" stopIfTrue="1">
      <formula>$F8&lt;&gt;""</formula>
    </cfRule>
  </conditionalFormatting>
  <pageMargins left="0.7" right="0.7" top="0.75" bottom="0.75" header="0.3" footer="0.3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3" tint="0.59999389629810485"/>
    <pageSetUpPr fitToPage="1"/>
  </sheetPr>
  <dimension ref="A1:DB66"/>
  <sheetViews>
    <sheetView showGridLines="0" topLeftCell="A16" zoomScale="85" zoomScaleNormal="85" zoomScaleSheetLayoutView="85" workbookViewId="0">
      <selection activeCell="D13" sqref="D13"/>
    </sheetView>
  </sheetViews>
  <sheetFormatPr defaultRowHeight="14.25" x14ac:dyDescent="0.2"/>
  <cols>
    <col min="1" max="1" width="3.7109375" style="37" customWidth="1"/>
    <col min="2" max="2" width="5" style="49" customWidth="1"/>
    <col min="3" max="3" width="31.140625" style="37" customWidth="1"/>
    <col min="4" max="4" width="4.85546875" style="37" customWidth="1"/>
    <col min="5" max="41" width="4.28515625" style="37" customWidth="1"/>
    <col min="42" max="42" width="10" style="37" bestFit="1" customWidth="1"/>
    <col min="43" max="59" width="9.140625" style="37"/>
    <col min="60" max="60" width="6.85546875" style="37" customWidth="1"/>
    <col min="61" max="61" width="9.140625" style="37"/>
    <col min="62" max="62" width="9.42578125" style="37" bestFit="1" customWidth="1"/>
    <col min="63" max="16384" width="9.140625" style="37"/>
  </cols>
  <sheetData>
    <row r="1" spans="1:106" ht="9" customHeight="1" x14ac:dyDescent="0.25">
      <c r="B1" s="29"/>
      <c r="L1" s="38"/>
      <c r="M1" s="38"/>
    </row>
    <row r="2" spans="1:106" ht="18" x14ac:dyDescent="0.25">
      <c r="B2" s="29"/>
      <c r="C2" s="112" t="str">
        <f>IF(Dados!$B$7&lt;&gt;"",Dados!$B$7,"")</f>
        <v/>
      </c>
      <c r="D2" s="112"/>
      <c r="E2" s="112"/>
      <c r="F2" s="112"/>
      <c r="G2" s="112"/>
      <c r="H2" s="112"/>
      <c r="I2" s="112"/>
      <c r="J2" s="112"/>
      <c r="K2" s="112"/>
      <c r="L2" s="29"/>
      <c r="M2" s="29"/>
    </row>
    <row r="3" spans="1:106" ht="8.25" customHeight="1" x14ac:dyDescent="0.25">
      <c r="B3" s="29"/>
      <c r="C3" s="39"/>
      <c r="D3" s="39"/>
      <c r="E3" s="39"/>
      <c r="F3" s="39"/>
      <c r="G3" s="39"/>
      <c r="H3" s="39"/>
      <c r="I3" s="39"/>
      <c r="J3" s="39"/>
      <c r="K3" s="39"/>
      <c r="L3" s="29"/>
      <c r="M3" s="29"/>
    </row>
    <row r="4" spans="1:106" ht="15" x14ac:dyDescent="0.25">
      <c r="B4" s="29"/>
      <c r="C4" s="40" t="s">
        <v>3</v>
      </c>
      <c r="D4" s="41" t="str">
        <f>IF(Dados!$B$13&lt;&gt;"",Dados!$B$13,"")</f>
        <v/>
      </c>
      <c r="E4" s="29"/>
      <c r="H4" s="42" t="s">
        <v>7</v>
      </c>
      <c r="J4" s="29"/>
      <c r="K4" s="29"/>
      <c r="L4" s="43" t="str">
        <f>IF(Dados!$B$10&lt;&gt;"",Dados!$B$10,"")</f>
        <v/>
      </c>
      <c r="M4" s="29"/>
      <c r="Q4" s="42" t="s">
        <v>14</v>
      </c>
      <c r="S4" s="87"/>
      <c r="T4" s="44"/>
    </row>
    <row r="5" spans="1:106" ht="15" x14ac:dyDescent="0.25">
      <c r="B5" s="29"/>
      <c r="C5" s="40" t="s">
        <v>4</v>
      </c>
      <c r="D5" s="45" t="str">
        <f>IF(Dados!$B$16&lt;&gt;"",Dados!$B$16,"")</f>
        <v/>
      </c>
      <c r="E5" s="29"/>
      <c r="H5" s="42" t="s">
        <v>8</v>
      </c>
      <c r="I5" s="29"/>
      <c r="J5" s="29"/>
      <c r="K5" s="29"/>
      <c r="L5" s="86"/>
      <c r="M5" s="29"/>
      <c r="Q5" s="46" t="s">
        <v>13</v>
      </c>
      <c r="S5" s="113"/>
      <c r="T5" s="113"/>
      <c r="U5" s="113"/>
    </row>
    <row r="6" spans="1:106" x14ac:dyDescent="0.2">
      <c r="B6" s="29"/>
      <c r="C6" s="29"/>
      <c r="D6" s="47"/>
      <c r="E6" s="29"/>
      <c r="F6" s="29"/>
      <c r="G6" s="29"/>
      <c r="H6" s="29"/>
      <c r="I6" s="29"/>
      <c r="J6" s="29"/>
      <c r="K6" s="29"/>
      <c r="L6" s="29"/>
      <c r="M6" s="29"/>
    </row>
    <row r="7" spans="1:106" ht="18" x14ac:dyDescent="0.25">
      <c r="B7" s="48" t="s">
        <v>26</v>
      </c>
    </row>
    <row r="8" spans="1:106" ht="15" x14ac:dyDescent="0.25">
      <c r="AP8" s="50" t="s">
        <v>23</v>
      </c>
    </row>
    <row r="9" spans="1:106" ht="17.25" customHeight="1" x14ac:dyDescent="0.25">
      <c r="B9" s="111" t="s">
        <v>9</v>
      </c>
      <c r="C9" s="111"/>
      <c r="D9" s="83">
        <v>1</v>
      </c>
      <c r="E9" s="83">
        <v>2</v>
      </c>
      <c r="F9" s="83">
        <v>3</v>
      </c>
      <c r="G9" s="83">
        <v>4</v>
      </c>
      <c r="H9" s="83">
        <v>5</v>
      </c>
      <c r="I9" s="83">
        <v>6</v>
      </c>
      <c r="J9" s="83">
        <v>7</v>
      </c>
      <c r="K9" s="83">
        <v>8</v>
      </c>
      <c r="L9" s="83">
        <v>9</v>
      </c>
      <c r="M9" s="83">
        <v>10</v>
      </c>
      <c r="N9" s="83">
        <v>11</v>
      </c>
      <c r="O9" s="83">
        <v>12</v>
      </c>
      <c r="P9" s="83">
        <v>13</v>
      </c>
      <c r="Q9" s="83">
        <v>14</v>
      </c>
      <c r="R9" s="83">
        <v>15</v>
      </c>
      <c r="S9" s="83">
        <v>16</v>
      </c>
      <c r="T9" s="83">
        <v>17</v>
      </c>
      <c r="U9" s="83">
        <v>18</v>
      </c>
      <c r="V9" s="83">
        <v>19</v>
      </c>
      <c r="W9" s="83">
        <v>20</v>
      </c>
      <c r="X9" s="83">
        <v>21</v>
      </c>
      <c r="Y9" s="83">
        <v>22</v>
      </c>
      <c r="Z9" s="83">
        <v>23</v>
      </c>
      <c r="AA9" s="83">
        <v>24</v>
      </c>
      <c r="AB9" s="83">
        <v>25</v>
      </c>
      <c r="AC9" s="83">
        <v>26</v>
      </c>
      <c r="AD9" s="83">
        <v>27</v>
      </c>
      <c r="AE9" s="83">
        <v>28</v>
      </c>
      <c r="AF9" s="83">
        <v>29</v>
      </c>
      <c r="AG9" s="83">
        <v>30</v>
      </c>
      <c r="AH9" s="90"/>
      <c r="AI9" s="90"/>
      <c r="AJ9" s="90"/>
      <c r="AK9" s="90"/>
      <c r="AL9" s="90"/>
      <c r="AM9" s="90"/>
      <c r="AN9" s="90"/>
      <c r="AO9" s="90"/>
      <c r="AP9" s="51"/>
    </row>
    <row r="10" spans="1:106" ht="18" customHeight="1" x14ac:dyDescent="0.2">
      <c r="B10" s="111" t="s">
        <v>10</v>
      </c>
      <c r="C10" s="111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52">
        <f>SUM(D10:AM10)</f>
        <v>0</v>
      </c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</row>
    <row r="11" spans="1:106" x14ac:dyDescent="0.2">
      <c r="A11" s="53"/>
      <c r="B11" s="54"/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82"/>
      <c r="BG11" s="82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</row>
    <row r="12" spans="1:106" ht="20.100000000000001" customHeight="1" x14ac:dyDescent="0.2">
      <c r="B12" s="57" t="s">
        <v>0</v>
      </c>
      <c r="C12" s="57" t="s">
        <v>5</v>
      </c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60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 t="s">
        <v>22</v>
      </c>
      <c r="CM12" s="81" t="s">
        <v>25</v>
      </c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</row>
    <row r="13" spans="1:106" ht="20.100000000000001" customHeight="1" x14ac:dyDescent="0.2">
      <c r="B13" s="61">
        <v>1</v>
      </c>
      <c r="C13" s="62" t="str">
        <f>IF(VLOOKUP(B13,Dados!$E$8:$F$39,2,FALSE)&lt;&gt;"",VLOOKUP(B13,Dados!$E$8:$F$39,2,FALSE),"")</f>
        <v/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63" t="str">
        <f>IF(C13&lt;&gt;"",SUM(D13:AO13),"")</f>
        <v/>
      </c>
      <c r="BF13" s="81"/>
      <c r="BG13" s="81"/>
      <c r="BH13" s="81"/>
      <c r="BI13" s="81" t="str">
        <f>IF(C13&lt;&gt;"",IF(AP13&gt;=95,"p","n"),"")</f>
        <v/>
      </c>
      <c r="BJ13" s="81" t="str">
        <f>IFERROR(ROUND(AP13/10,0),"")</f>
        <v/>
      </c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</row>
    <row r="14" spans="1:106" ht="20.100000000000001" customHeight="1" x14ac:dyDescent="0.2">
      <c r="B14" s="61">
        <v>2</v>
      </c>
      <c r="C14" s="62" t="str">
        <f>IF(VLOOKUP(B14,Dados!$E$8:$F$39,2,FALSE)&lt;&gt;"",VLOOKUP(B14,Dados!$E$8:$F$39,2,FALSE),"")</f>
        <v/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63" t="str">
        <f t="shared" ref="AP14:AP44" si="0">IF(C14&lt;&gt;"",SUM(D14:AO14),"")</f>
        <v/>
      </c>
      <c r="BF14" s="81"/>
      <c r="BG14" s="81"/>
      <c r="BH14" s="81"/>
      <c r="BI14" s="81" t="str">
        <f t="shared" ref="BI14:BI44" si="1">IF(C14&lt;&gt;"",IF(AP14&gt;=95,"p","n"),"")</f>
        <v/>
      </c>
      <c r="BJ14" s="81" t="str">
        <f t="shared" ref="BJ14:BJ42" si="2">IFERROR(ROUND(AP14/10,0),"")</f>
        <v/>
      </c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</row>
    <row r="15" spans="1:106" ht="20.100000000000001" customHeight="1" x14ac:dyDescent="0.2">
      <c r="B15" s="61">
        <v>3</v>
      </c>
      <c r="C15" s="62" t="str">
        <f>IF(VLOOKUP(B15,Dados!$E$8:$F$39,2,FALSE)&lt;&gt;"",VLOOKUP(B15,Dados!$E$8:$F$39,2,FALSE),"")</f>
        <v/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63" t="str">
        <f t="shared" si="0"/>
        <v/>
      </c>
      <c r="BF15" s="81"/>
      <c r="BG15" s="81"/>
      <c r="BH15" s="81"/>
      <c r="BI15" s="81" t="str">
        <f t="shared" si="1"/>
        <v/>
      </c>
      <c r="BJ15" s="81" t="str">
        <f t="shared" si="2"/>
        <v/>
      </c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</row>
    <row r="16" spans="1:106" ht="20.100000000000001" customHeight="1" x14ac:dyDescent="0.2">
      <c r="B16" s="61">
        <v>4</v>
      </c>
      <c r="C16" s="62" t="str">
        <f>IF(VLOOKUP(B16,Dados!$E$8:$F$39,2,FALSE)&lt;&gt;"",VLOOKUP(B16,Dados!$E$8:$F$39,2,FALSE),"")</f>
        <v/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63" t="str">
        <f t="shared" si="0"/>
        <v/>
      </c>
      <c r="BF16" s="81"/>
      <c r="BG16" s="81"/>
      <c r="BH16" s="81"/>
      <c r="BI16" s="81" t="str">
        <f t="shared" si="1"/>
        <v/>
      </c>
      <c r="BJ16" s="81" t="str">
        <f t="shared" si="2"/>
        <v/>
      </c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</row>
    <row r="17" spans="2:106" ht="20.100000000000001" customHeight="1" x14ac:dyDescent="0.2">
      <c r="B17" s="61">
        <v>5</v>
      </c>
      <c r="C17" s="62" t="str">
        <f>IF(VLOOKUP(B17,Dados!$E$8:$F$39,2,FALSE)&lt;&gt;"",VLOOKUP(B17,Dados!$E$8:$F$39,2,FALSE),"")</f>
        <v/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63" t="str">
        <f t="shared" si="0"/>
        <v/>
      </c>
      <c r="BF17" s="81"/>
      <c r="BG17" s="81"/>
      <c r="BH17" s="81"/>
      <c r="BI17" s="81" t="str">
        <f t="shared" si="1"/>
        <v/>
      </c>
      <c r="BJ17" s="81" t="str">
        <f t="shared" si="2"/>
        <v/>
      </c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</row>
    <row r="18" spans="2:106" ht="20.100000000000001" customHeight="1" x14ac:dyDescent="0.2">
      <c r="B18" s="61">
        <v>6</v>
      </c>
      <c r="C18" s="62" t="str">
        <f>IF(VLOOKUP(B18,Dados!$E$8:$F$39,2,FALSE)&lt;&gt;"",VLOOKUP(B18,Dados!$E$8:$F$39,2,FALSE),"")</f>
        <v/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63" t="str">
        <f t="shared" si="0"/>
        <v/>
      </c>
      <c r="BF18" s="81"/>
      <c r="BG18" s="81"/>
      <c r="BH18" s="81"/>
      <c r="BI18" s="81" t="str">
        <f t="shared" si="1"/>
        <v/>
      </c>
      <c r="BJ18" s="81" t="str">
        <f t="shared" si="2"/>
        <v/>
      </c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</row>
    <row r="19" spans="2:106" ht="20.100000000000001" customHeight="1" x14ac:dyDescent="0.2">
      <c r="B19" s="61">
        <v>7</v>
      </c>
      <c r="C19" s="62" t="str">
        <f>IF(VLOOKUP(B19,Dados!$E$8:$F$39,2,FALSE)&lt;&gt;"",VLOOKUP(B19,Dados!$E$8:$F$39,2,FALSE),"")</f>
        <v/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63" t="str">
        <f t="shared" si="0"/>
        <v/>
      </c>
      <c r="BF19" s="81"/>
      <c r="BG19" s="81"/>
      <c r="BH19" s="81"/>
      <c r="BI19" s="81" t="str">
        <f t="shared" si="1"/>
        <v/>
      </c>
      <c r="BJ19" s="81" t="str">
        <f t="shared" si="2"/>
        <v/>
      </c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</row>
    <row r="20" spans="2:106" ht="20.100000000000001" customHeight="1" x14ac:dyDescent="0.2">
      <c r="B20" s="61">
        <v>8</v>
      </c>
      <c r="C20" s="62" t="str">
        <f>IF(VLOOKUP(B20,Dados!$E$8:$F$39,2,FALSE)&lt;&gt;"",VLOOKUP(B20,Dados!$E$8:$F$39,2,FALSE),"")</f>
        <v/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63" t="str">
        <f t="shared" si="0"/>
        <v/>
      </c>
      <c r="BF20" s="81"/>
      <c r="BG20" s="81"/>
      <c r="BH20" s="81"/>
      <c r="BI20" s="81" t="str">
        <f t="shared" si="1"/>
        <v/>
      </c>
      <c r="BJ20" s="81" t="str">
        <f t="shared" si="2"/>
        <v/>
      </c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</row>
    <row r="21" spans="2:106" ht="20.100000000000001" customHeight="1" x14ac:dyDescent="0.2">
      <c r="B21" s="61">
        <v>9</v>
      </c>
      <c r="C21" s="62" t="str">
        <f>IF(VLOOKUP(B21,Dados!$E$8:$F$39,2,FALSE)&lt;&gt;"",VLOOKUP(B21,Dados!$E$8:$F$39,2,FALSE),"")</f>
        <v/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63" t="str">
        <f t="shared" si="0"/>
        <v/>
      </c>
      <c r="BF21" s="81"/>
      <c r="BG21" s="81"/>
      <c r="BH21" s="81"/>
      <c r="BI21" s="81" t="str">
        <f t="shared" si="1"/>
        <v/>
      </c>
      <c r="BJ21" s="81" t="str">
        <f t="shared" si="2"/>
        <v/>
      </c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</row>
    <row r="22" spans="2:106" ht="20.100000000000001" customHeight="1" x14ac:dyDescent="0.2">
      <c r="B22" s="61">
        <v>10</v>
      </c>
      <c r="C22" s="62" t="str">
        <f>IF(VLOOKUP(B22,Dados!$E$8:$F$39,2,FALSE)&lt;&gt;"",VLOOKUP(B22,Dados!$E$8:$F$39,2,FALSE),"")</f>
        <v/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63" t="str">
        <f t="shared" si="0"/>
        <v/>
      </c>
      <c r="BF22" s="81"/>
      <c r="BG22" s="81"/>
      <c r="BH22" s="81"/>
      <c r="BI22" s="81" t="str">
        <f t="shared" si="1"/>
        <v/>
      </c>
      <c r="BJ22" s="81" t="str">
        <f t="shared" si="2"/>
        <v/>
      </c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</row>
    <row r="23" spans="2:106" ht="20.100000000000001" customHeight="1" x14ac:dyDescent="0.2">
      <c r="B23" s="61">
        <v>11</v>
      </c>
      <c r="C23" s="62" t="str">
        <f>IF(VLOOKUP(B23,Dados!$E$8:$F$39,2,FALSE)&lt;&gt;"",VLOOKUP(B23,Dados!$E$8:$F$39,2,FALSE),"")</f>
        <v/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63" t="str">
        <f t="shared" si="0"/>
        <v/>
      </c>
      <c r="BF23" s="81"/>
      <c r="BG23" s="81"/>
      <c r="BH23" s="81"/>
      <c r="BI23" s="81" t="str">
        <f t="shared" si="1"/>
        <v/>
      </c>
      <c r="BJ23" s="81" t="str">
        <f t="shared" si="2"/>
        <v/>
      </c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</row>
    <row r="24" spans="2:106" ht="20.100000000000001" customHeight="1" x14ac:dyDescent="0.2">
      <c r="B24" s="61">
        <v>12</v>
      </c>
      <c r="C24" s="62" t="str">
        <f>IF(VLOOKUP(B24,Dados!$E$8:$F$39,2,FALSE)&lt;&gt;"",VLOOKUP(B24,Dados!$E$8:$F$39,2,FALSE),"")</f>
        <v/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63" t="str">
        <f t="shared" si="0"/>
        <v/>
      </c>
      <c r="BF24" s="81"/>
      <c r="BG24" s="81"/>
      <c r="BH24" s="81"/>
      <c r="BI24" s="81" t="str">
        <f t="shared" si="1"/>
        <v/>
      </c>
      <c r="BJ24" s="81" t="str">
        <f t="shared" si="2"/>
        <v/>
      </c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</row>
    <row r="25" spans="2:106" ht="20.100000000000001" customHeight="1" x14ac:dyDescent="0.2">
      <c r="B25" s="61">
        <v>13</v>
      </c>
      <c r="C25" s="62" t="str">
        <f>IF(VLOOKUP(B25,Dados!$E$8:$F$39,2,FALSE)&lt;&gt;"",VLOOKUP(B25,Dados!$E$8:$F$39,2,FALSE),"")</f>
        <v/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63" t="str">
        <f t="shared" si="0"/>
        <v/>
      </c>
      <c r="BF25" s="81"/>
      <c r="BG25" s="81"/>
      <c r="BH25" s="81"/>
      <c r="BI25" s="81" t="str">
        <f t="shared" si="1"/>
        <v/>
      </c>
      <c r="BJ25" s="81" t="str">
        <f t="shared" si="2"/>
        <v/>
      </c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</row>
    <row r="26" spans="2:106" ht="20.100000000000001" customHeight="1" x14ac:dyDescent="0.2">
      <c r="B26" s="61">
        <v>14</v>
      </c>
      <c r="C26" s="62" t="str">
        <f>IF(VLOOKUP(B26,Dados!$E$8:$F$39,2,FALSE)&lt;&gt;"",VLOOKUP(B26,Dados!$E$8:$F$39,2,FALSE),"")</f>
        <v/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63" t="str">
        <f t="shared" si="0"/>
        <v/>
      </c>
      <c r="BF26" s="81"/>
      <c r="BG26" s="81"/>
      <c r="BH26" s="81"/>
      <c r="BI26" s="81" t="str">
        <f t="shared" si="1"/>
        <v/>
      </c>
      <c r="BJ26" s="81" t="str">
        <f t="shared" si="2"/>
        <v/>
      </c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</row>
    <row r="27" spans="2:106" ht="20.100000000000001" customHeight="1" x14ac:dyDescent="0.2">
      <c r="B27" s="61">
        <v>15</v>
      </c>
      <c r="C27" s="62" t="str">
        <f>IF(VLOOKUP(B27,Dados!$E$8:$F$39,2,FALSE)&lt;&gt;"",VLOOKUP(B27,Dados!$E$8:$F$39,2,FALSE),"")</f>
        <v/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63" t="str">
        <f t="shared" si="0"/>
        <v/>
      </c>
      <c r="BF27" s="81"/>
      <c r="BG27" s="81"/>
      <c r="BH27" s="81"/>
      <c r="BI27" s="81" t="str">
        <f t="shared" si="1"/>
        <v/>
      </c>
      <c r="BJ27" s="81" t="str">
        <f t="shared" si="2"/>
        <v/>
      </c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</row>
    <row r="28" spans="2:106" ht="20.100000000000001" customHeight="1" x14ac:dyDescent="0.2">
      <c r="B28" s="61">
        <v>16</v>
      </c>
      <c r="C28" s="62" t="str">
        <f>IF(VLOOKUP(B28,Dados!$E$8:$F$39,2,FALSE)&lt;&gt;"",VLOOKUP(B28,Dados!$E$8:$F$39,2,FALSE),"")</f>
        <v/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63" t="str">
        <f t="shared" si="0"/>
        <v/>
      </c>
      <c r="BF28" s="81"/>
      <c r="BG28" s="81"/>
      <c r="BH28" s="81"/>
      <c r="BI28" s="81" t="str">
        <f t="shared" si="1"/>
        <v/>
      </c>
      <c r="BJ28" s="81" t="str">
        <f t="shared" si="2"/>
        <v/>
      </c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</row>
    <row r="29" spans="2:106" ht="20.100000000000001" customHeight="1" x14ac:dyDescent="0.2">
      <c r="B29" s="61">
        <v>17</v>
      </c>
      <c r="C29" s="62" t="str">
        <f>IF(VLOOKUP(B29,Dados!$E$8:$F$39,2,FALSE)&lt;&gt;"",VLOOKUP(B29,Dados!$E$8:$F$39,2,FALSE),"")</f>
        <v/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63" t="str">
        <f t="shared" si="0"/>
        <v/>
      </c>
      <c r="BF29" s="81"/>
      <c r="BG29" s="81"/>
      <c r="BH29" s="81"/>
      <c r="BI29" s="81" t="str">
        <f t="shared" si="1"/>
        <v/>
      </c>
      <c r="BJ29" s="81" t="str">
        <f t="shared" si="2"/>
        <v/>
      </c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</row>
    <row r="30" spans="2:106" ht="20.100000000000001" customHeight="1" x14ac:dyDescent="0.2">
      <c r="B30" s="61">
        <v>18</v>
      </c>
      <c r="C30" s="62" t="str">
        <f>IF(VLOOKUP(B30,Dados!$E$8:$F$39,2,FALSE)&lt;&gt;"",VLOOKUP(B30,Dados!$E$8:$F$39,2,FALSE),"")</f>
        <v/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63" t="str">
        <f t="shared" si="0"/>
        <v/>
      </c>
      <c r="BF30" s="81"/>
      <c r="BG30" s="81"/>
      <c r="BH30" s="81"/>
      <c r="BI30" s="81" t="str">
        <f t="shared" si="1"/>
        <v/>
      </c>
      <c r="BJ30" s="81" t="str">
        <f t="shared" si="2"/>
        <v/>
      </c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</row>
    <row r="31" spans="2:106" ht="20.100000000000001" customHeight="1" x14ac:dyDescent="0.2">
      <c r="B31" s="61">
        <v>19</v>
      </c>
      <c r="C31" s="62" t="str">
        <f>IF(VLOOKUP(B31,Dados!$E$8:$F$39,2,FALSE)&lt;&gt;"",VLOOKUP(B31,Dados!$E$8:$F$39,2,FALSE),"")</f>
        <v/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63" t="str">
        <f t="shared" si="0"/>
        <v/>
      </c>
      <c r="BF31" s="81"/>
      <c r="BG31" s="81"/>
      <c r="BH31" s="81"/>
      <c r="BI31" s="81" t="str">
        <f t="shared" si="1"/>
        <v/>
      </c>
      <c r="BJ31" s="81" t="str">
        <f t="shared" si="2"/>
        <v/>
      </c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</row>
    <row r="32" spans="2:106" ht="20.100000000000001" customHeight="1" x14ac:dyDescent="0.2">
      <c r="B32" s="61">
        <v>20</v>
      </c>
      <c r="C32" s="62" t="str">
        <f>IF(VLOOKUP(B32,Dados!$E$8:$F$39,2,FALSE)&lt;&gt;"",VLOOKUP(B32,Dados!$E$8:$F$39,2,FALSE),"")</f>
        <v/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63" t="str">
        <f t="shared" si="0"/>
        <v/>
      </c>
      <c r="BF32" s="81"/>
      <c r="BG32" s="81"/>
      <c r="BH32" s="81"/>
      <c r="BI32" s="81" t="str">
        <f t="shared" si="1"/>
        <v/>
      </c>
      <c r="BJ32" s="81" t="str">
        <f t="shared" si="2"/>
        <v/>
      </c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</row>
    <row r="33" spans="2:106" ht="20.100000000000001" customHeight="1" x14ac:dyDescent="0.2">
      <c r="B33" s="61">
        <v>21</v>
      </c>
      <c r="C33" s="62" t="str">
        <f>IF(VLOOKUP(B33,Dados!$E$8:$F$39,2,FALSE)&lt;&gt;"",VLOOKUP(B33,Dados!$E$8:$F$39,2,FALSE),"")</f>
        <v/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63" t="str">
        <f t="shared" si="0"/>
        <v/>
      </c>
      <c r="BF33" s="81"/>
      <c r="BG33" s="81"/>
      <c r="BH33" s="81"/>
      <c r="BI33" s="81" t="str">
        <f t="shared" si="1"/>
        <v/>
      </c>
      <c r="BJ33" s="81" t="str">
        <f t="shared" si="2"/>
        <v/>
      </c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</row>
    <row r="34" spans="2:106" ht="20.100000000000001" customHeight="1" x14ac:dyDescent="0.2">
      <c r="B34" s="61">
        <v>22</v>
      </c>
      <c r="C34" s="62" t="str">
        <f>IF(VLOOKUP(B34,Dados!$E$8:$F$39,2,FALSE)&lt;&gt;"",VLOOKUP(B34,Dados!$E$8:$F$39,2,FALSE),"")</f>
        <v/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63" t="str">
        <f t="shared" si="0"/>
        <v/>
      </c>
      <c r="BF34" s="81"/>
      <c r="BG34" s="81"/>
      <c r="BH34" s="81"/>
      <c r="BI34" s="81" t="str">
        <f t="shared" si="1"/>
        <v/>
      </c>
      <c r="BJ34" s="81" t="str">
        <f t="shared" si="2"/>
        <v/>
      </c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</row>
    <row r="35" spans="2:106" ht="20.100000000000001" customHeight="1" x14ac:dyDescent="0.2">
      <c r="B35" s="61">
        <v>23</v>
      </c>
      <c r="C35" s="62" t="str">
        <f>IF(VLOOKUP(B35,Dados!$E$8:$F$39,2,FALSE)&lt;&gt;"",VLOOKUP(B35,Dados!$E$8:$F$39,2,FALSE),"")</f>
        <v/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63" t="str">
        <f t="shared" si="0"/>
        <v/>
      </c>
      <c r="BF35" s="81"/>
      <c r="BG35" s="81"/>
      <c r="BH35" s="81"/>
      <c r="BI35" s="81" t="str">
        <f t="shared" si="1"/>
        <v/>
      </c>
      <c r="BJ35" s="81" t="str">
        <f t="shared" si="2"/>
        <v/>
      </c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</row>
    <row r="36" spans="2:106" ht="20.100000000000001" customHeight="1" x14ac:dyDescent="0.2">
      <c r="B36" s="61">
        <v>24</v>
      </c>
      <c r="C36" s="62" t="str">
        <f>IF(VLOOKUP(B36,Dados!$E$8:$F$39,2,FALSE)&lt;&gt;"",VLOOKUP(B36,Dados!$E$8:$F$39,2,FALSE),"")</f>
        <v/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63" t="str">
        <f t="shared" si="0"/>
        <v/>
      </c>
      <c r="BF36" s="81"/>
      <c r="BG36" s="81"/>
      <c r="BH36" s="81"/>
      <c r="BI36" s="81" t="str">
        <f t="shared" si="1"/>
        <v/>
      </c>
      <c r="BJ36" s="81" t="str">
        <f t="shared" si="2"/>
        <v/>
      </c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</row>
    <row r="37" spans="2:106" ht="20.100000000000001" customHeight="1" x14ac:dyDescent="0.2">
      <c r="B37" s="61">
        <v>25</v>
      </c>
      <c r="C37" s="62" t="str">
        <f>IF(VLOOKUP(B37,Dados!$E$8:$F$39,2,FALSE)&lt;&gt;"",VLOOKUP(B37,Dados!$E$8:$F$39,2,FALSE),"")</f>
        <v/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63" t="str">
        <f t="shared" si="0"/>
        <v/>
      </c>
      <c r="BF37" s="81"/>
      <c r="BG37" s="81"/>
      <c r="BH37" s="81"/>
      <c r="BI37" s="81" t="str">
        <f t="shared" si="1"/>
        <v/>
      </c>
      <c r="BJ37" s="81" t="str">
        <f t="shared" si="2"/>
        <v/>
      </c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</row>
    <row r="38" spans="2:106" ht="20.100000000000001" customHeight="1" x14ac:dyDescent="0.2">
      <c r="B38" s="61">
        <v>26</v>
      </c>
      <c r="C38" s="62" t="str">
        <f>IF(VLOOKUP(B38,Dados!$E$8:$F$39,2,FALSE)&lt;&gt;"",VLOOKUP(B38,Dados!$E$8:$F$39,2,FALSE),"")</f>
        <v/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63" t="str">
        <f t="shared" si="0"/>
        <v/>
      </c>
      <c r="BF38" s="81"/>
      <c r="BG38" s="81"/>
      <c r="BH38" s="81"/>
      <c r="BI38" s="81" t="str">
        <f t="shared" si="1"/>
        <v/>
      </c>
      <c r="BJ38" s="81" t="str">
        <f t="shared" si="2"/>
        <v/>
      </c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</row>
    <row r="39" spans="2:106" ht="20.100000000000001" customHeight="1" x14ac:dyDescent="0.2">
      <c r="B39" s="61">
        <v>27</v>
      </c>
      <c r="C39" s="62" t="str">
        <f>IF(VLOOKUP(B39,Dados!$E$8:$F$39,2,FALSE)&lt;&gt;"",VLOOKUP(B39,Dados!$E$8:$F$39,2,FALSE),"")</f>
        <v/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63" t="str">
        <f t="shared" si="0"/>
        <v/>
      </c>
      <c r="BF39" s="81"/>
      <c r="BG39" s="81"/>
      <c r="BH39" s="81"/>
      <c r="BI39" s="81" t="str">
        <f t="shared" si="1"/>
        <v/>
      </c>
      <c r="BJ39" s="81" t="str">
        <f t="shared" si="2"/>
        <v/>
      </c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</row>
    <row r="40" spans="2:106" ht="20.100000000000001" customHeight="1" x14ac:dyDescent="0.2">
      <c r="B40" s="61">
        <v>28</v>
      </c>
      <c r="C40" s="62" t="str">
        <f>IF(VLOOKUP(B40,Dados!$E$8:$F$39,2,FALSE)&lt;&gt;"",VLOOKUP(B40,Dados!$E$8:$F$39,2,FALSE),"")</f>
        <v/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63" t="str">
        <f t="shared" si="0"/>
        <v/>
      </c>
      <c r="BF40" s="81"/>
      <c r="BG40" s="81"/>
      <c r="BH40" s="81"/>
      <c r="BI40" s="81" t="str">
        <f t="shared" si="1"/>
        <v/>
      </c>
      <c r="BJ40" s="81" t="str">
        <f t="shared" si="2"/>
        <v/>
      </c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</row>
    <row r="41" spans="2:106" ht="20.100000000000001" customHeight="1" x14ac:dyDescent="0.2">
      <c r="B41" s="61">
        <v>29</v>
      </c>
      <c r="C41" s="62" t="str">
        <f>IF(VLOOKUP(B41,Dados!$E$8:$F$39,2,FALSE)&lt;&gt;"",VLOOKUP(B41,Dados!$E$8:$F$39,2,FALSE),"")</f>
        <v/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63" t="str">
        <f t="shared" si="0"/>
        <v/>
      </c>
      <c r="BF41" s="81"/>
      <c r="BG41" s="81"/>
      <c r="BH41" s="81"/>
      <c r="BI41" s="81" t="str">
        <f t="shared" si="1"/>
        <v/>
      </c>
      <c r="BJ41" s="81" t="str">
        <f t="shared" si="2"/>
        <v/>
      </c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</row>
    <row r="42" spans="2:106" ht="20.100000000000001" customHeight="1" x14ac:dyDescent="0.2">
      <c r="B42" s="61">
        <v>30</v>
      </c>
      <c r="C42" s="62" t="str">
        <f>IF(VLOOKUP(B42,Dados!$E$8:$F$39,2,FALSE)&lt;&gt;"",VLOOKUP(B42,Dados!$E$8:$F$39,2,FALSE),"")</f>
        <v/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63" t="str">
        <f t="shared" si="0"/>
        <v/>
      </c>
      <c r="BF42" s="81"/>
      <c r="BG42" s="81"/>
      <c r="BH42" s="81"/>
      <c r="BI42" s="81" t="str">
        <f t="shared" si="1"/>
        <v/>
      </c>
      <c r="BJ42" s="81" t="str">
        <f t="shared" si="2"/>
        <v/>
      </c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</row>
    <row r="43" spans="2:106" ht="20.100000000000001" customHeight="1" x14ac:dyDescent="0.2">
      <c r="B43" s="61">
        <v>31</v>
      </c>
      <c r="C43" s="62" t="str">
        <f>IF(VLOOKUP(B43,Dados!$E$8:$F$39,2,FALSE)&lt;&gt;"",VLOOKUP(B43,Dados!$E$8:$F$39,2,FALSE),"")</f>
        <v/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63" t="str">
        <f t="shared" si="0"/>
        <v/>
      </c>
      <c r="BF43" s="81"/>
      <c r="BG43" s="81"/>
      <c r="BH43" s="81"/>
      <c r="BI43" s="81" t="str">
        <f t="shared" si="1"/>
        <v/>
      </c>
      <c r="BJ43" s="81" t="str">
        <f>IFERROR(ROUND(AP43/10,0),"")</f>
        <v/>
      </c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</row>
    <row r="44" spans="2:106" ht="20.100000000000001" customHeight="1" x14ac:dyDescent="0.2">
      <c r="B44" s="61">
        <v>32</v>
      </c>
      <c r="C44" s="62" t="str">
        <f>IF(VLOOKUP(B44,Dados!$E$8:$F$39,2,FALSE)&lt;&gt;"",VLOOKUP(B44,Dados!$E$8:$F$39,2,FALSE),"")</f>
        <v/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63" t="str">
        <f t="shared" si="0"/>
        <v/>
      </c>
      <c r="BF44" s="81"/>
      <c r="BG44" s="81"/>
      <c r="BH44" s="81"/>
      <c r="BI44" s="81" t="str">
        <f t="shared" si="1"/>
        <v/>
      </c>
      <c r="BJ44" s="81" t="str">
        <f>IFERROR(ROUND(AP44/10,0),"")</f>
        <v/>
      </c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</row>
    <row r="45" spans="2:106" x14ac:dyDescent="0.2"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</row>
    <row r="46" spans="2:106" x14ac:dyDescent="0.2"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</row>
    <row r="47" spans="2:106" x14ac:dyDescent="0.2"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</row>
    <row r="48" spans="2:106" x14ac:dyDescent="0.2"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</row>
    <row r="49" spans="58:106" x14ac:dyDescent="0.2"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</row>
    <row r="50" spans="58:106" x14ac:dyDescent="0.2"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</row>
    <row r="51" spans="58:106" x14ac:dyDescent="0.2"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</row>
    <row r="52" spans="58:106" x14ac:dyDescent="0.2"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</row>
    <row r="53" spans="58:106" x14ac:dyDescent="0.2"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</row>
    <row r="54" spans="58:106" x14ac:dyDescent="0.2"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</row>
    <row r="55" spans="58:106" x14ac:dyDescent="0.2"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</row>
    <row r="56" spans="58:106" x14ac:dyDescent="0.2"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</row>
    <row r="57" spans="58:106" x14ac:dyDescent="0.2"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</row>
    <row r="58" spans="58:106" x14ac:dyDescent="0.2"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</row>
    <row r="59" spans="58:106" x14ac:dyDescent="0.2"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</row>
    <row r="60" spans="58:106" x14ac:dyDescent="0.2"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</row>
    <row r="61" spans="58:106" x14ac:dyDescent="0.2"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</row>
    <row r="62" spans="58:106" x14ac:dyDescent="0.2"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</row>
    <row r="63" spans="58:106" x14ac:dyDescent="0.2"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</row>
    <row r="64" spans="58:106" x14ac:dyDescent="0.2"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</row>
    <row r="65" spans="58:106" x14ac:dyDescent="0.2"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</row>
    <row r="66" spans="58:106" x14ac:dyDescent="0.2"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</row>
  </sheetData>
  <sheetProtection password="DCD1" sheet="1" objects="1" scenarios="1" selectLockedCells="1"/>
  <mergeCells count="4">
    <mergeCell ref="B9:C9"/>
    <mergeCell ref="B10:C10"/>
    <mergeCell ref="C2:K2"/>
    <mergeCell ref="S5:U5"/>
  </mergeCells>
  <phoneticPr fontId="8" type="noConversion"/>
  <conditionalFormatting sqref="L5">
    <cfRule type="expression" dxfId="17" priority="103" stopIfTrue="1">
      <formula>$L$5&lt;&gt;""</formula>
    </cfRule>
  </conditionalFormatting>
  <conditionalFormatting sqref="S4:T4">
    <cfRule type="expression" dxfId="16" priority="72" stopIfTrue="1">
      <formula>$S$4&lt;&gt;""</formula>
    </cfRule>
  </conditionalFormatting>
  <conditionalFormatting sqref="S5:U5">
    <cfRule type="expression" dxfId="15" priority="20" stopIfTrue="1">
      <formula>$S$5&lt;&gt;""</formula>
    </cfRule>
  </conditionalFormatting>
  <conditionalFormatting sqref="D10:AO10">
    <cfRule type="expression" dxfId="14" priority="18" stopIfTrue="1">
      <formula>AND(AND($AP$10&gt;0,$AP$10&lt;=200),D$10&lt;&gt;"")</formula>
    </cfRule>
    <cfRule type="expression" dxfId="13" priority="19" stopIfTrue="1">
      <formula>AND($AP$10&gt;=0,$AP$10&lt;200)</formula>
    </cfRule>
  </conditionalFormatting>
  <conditionalFormatting sqref="D10:AO10">
    <cfRule type="expression" dxfId="12" priority="17" stopIfTrue="1">
      <formula>OR($AP$10&lt;0,$AP$10&gt;200)</formula>
    </cfRule>
  </conditionalFormatting>
  <conditionalFormatting sqref="AP10">
    <cfRule type="cellIs" dxfId="11" priority="16" stopIfTrue="1" operator="greaterThan">
      <formula>200</formula>
    </cfRule>
  </conditionalFormatting>
  <conditionalFormatting sqref="AP10">
    <cfRule type="expression" dxfId="10" priority="15" stopIfTrue="1">
      <formula>OR($AP$10&lt;0,$AP$10&gt;200)</formula>
    </cfRule>
  </conditionalFormatting>
  <conditionalFormatting sqref="X13:X44">
    <cfRule type="cellIs" dxfId="9" priority="14" stopIfTrue="1" operator="greaterThan">
      <formula>$T$10</formula>
    </cfRule>
  </conditionalFormatting>
  <conditionalFormatting sqref="X13:X44">
    <cfRule type="expression" dxfId="8" priority="13" stopIfTrue="1">
      <formula>$X13&gt;$X$10</formula>
    </cfRule>
  </conditionalFormatting>
  <conditionalFormatting sqref="Y13:Y44">
    <cfRule type="expression" dxfId="7" priority="12" stopIfTrue="1">
      <formula>$Y13&gt;$Y$10</formula>
    </cfRule>
  </conditionalFormatting>
  <conditionalFormatting sqref="Z13:Z44">
    <cfRule type="expression" dxfId="6" priority="11" stopIfTrue="1">
      <formula>$Z13&gt;$Z$10</formula>
    </cfRule>
  </conditionalFormatting>
  <conditionalFormatting sqref="AB13:AO44">
    <cfRule type="expression" dxfId="5" priority="10" stopIfTrue="1">
      <formula>$AB13&gt;$AB$10</formula>
    </cfRule>
  </conditionalFormatting>
  <conditionalFormatting sqref="T13:AO44">
    <cfRule type="expression" dxfId="4" priority="9" stopIfTrue="1">
      <formula>T13&lt;&gt;""</formula>
    </cfRule>
  </conditionalFormatting>
  <dataValidations count="2">
    <dataValidation type="decimal" allowBlank="1" showInputMessage="1" showErrorMessage="1" errorTitle="Atenção" error="A cotação a atribuir não pode ser superior à cotação máxima definida à priori." sqref="E13:K44 M13:AO44">
      <formula1>0</formula1>
      <formula2>E$10</formula2>
    </dataValidation>
    <dataValidation type="decimal" allowBlank="1" showInputMessage="1" showErrorMessage="1" errorTitle="Atenção" error="A cotação a atribuir não pode ser superior à cotação máxima definida à priori." sqref="D13:D44 L13:L44">
      <formula1>0</formula1>
      <formula2>$D$10</formula2>
    </dataValidation>
  </dataValidations>
  <pageMargins left="0.51181102362204722" right="0.31496062992125984" top="0.55118110236220474" bottom="0.55118110236220474" header="0.31496062992125984" footer="0.31496062992125984"/>
  <pageSetup paperSize="9" scale="4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E44"/>
  <sheetViews>
    <sheetView zoomScaleNormal="100" zoomScaleSheetLayoutView="130" workbookViewId="0">
      <selection activeCell="B43" sqref="B43:D44"/>
    </sheetView>
  </sheetViews>
  <sheetFormatPr defaultRowHeight="14.25" x14ac:dyDescent="0.2"/>
  <cols>
    <col min="1" max="1" width="10.140625" style="65" customWidth="1"/>
    <col min="2" max="2" width="11.7109375" style="65" customWidth="1"/>
    <col min="3" max="3" width="41.28515625" style="65" customWidth="1"/>
    <col min="4" max="4" width="22.28515625" style="65" customWidth="1"/>
    <col min="5" max="16384" width="9.140625" style="65"/>
  </cols>
  <sheetData>
    <row r="1" spans="1:5" ht="20.25" customHeight="1" x14ac:dyDescent="0.25">
      <c r="A1" s="120" t="str">
        <f>IF(Dados!$B$7&lt;&gt;"",Dados!$B$7,"")</f>
        <v/>
      </c>
      <c r="B1" s="120"/>
      <c r="C1" s="120"/>
      <c r="D1" s="120"/>
      <c r="E1" s="64"/>
    </row>
    <row r="2" spans="1:5" ht="15" x14ac:dyDescent="0.25">
      <c r="A2" s="66" t="s">
        <v>3</v>
      </c>
      <c r="B2" s="67" t="str">
        <f>IF(Dados!$B$13&lt;&gt;"",Dados!$B$13,"")</f>
        <v/>
      </c>
      <c r="C2" s="66" t="s">
        <v>7</v>
      </c>
      <c r="D2" s="68" t="str">
        <f>IF(Dados!$B$10&lt;&gt;"",Dados!$B$10,"")</f>
        <v/>
      </c>
    </row>
    <row r="3" spans="1:5" ht="15" x14ac:dyDescent="0.25">
      <c r="A3" s="66" t="s">
        <v>4</v>
      </c>
      <c r="B3" s="69" t="str">
        <f>IF(Dados!$B$16&lt;&gt;"",Dados!$B$16,"")</f>
        <v/>
      </c>
      <c r="C3" s="66" t="s">
        <v>8</v>
      </c>
      <c r="D3" s="108" t="str">
        <f>IF(Teste!L5&lt;&gt;"",Teste!L5,"")</f>
        <v/>
      </c>
    </row>
    <row r="4" spans="1:5" ht="15" x14ac:dyDescent="0.25">
      <c r="A4" s="66" t="s">
        <v>12</v>
      </c>
      <c r="B4" s="110" t="str">
        <f>IF(Teste!S5&lt;&gt;"",Teste!S5,"")</f>
        <v/>
      </c>
      <c r="C4" s="66" t="s">
        <v>14</v>
      </c>
      <c r="D4" s="109" t="str">
        <f>IF(Teste!S4 = 0, " ", Teste!S4)</f>
        <v xml:space="preserve"> </v>
      </c>
      <c r="E4" s="70"/>
    </row>
    <row r="6" spans="1:5" ht="8.25" customHeight="1" x14ac:dyDescent="0.2">
      <c r="B6" s="71"/>
    </row>
    <row r="7" spans="1:5" ht="18" x14ac:dyDescent="0.25">
      <c r="B7" s="71"/>
      <c r="C7" s="72"/>
    </row>
    <row r="8" spans="1:5" ht="17.25" customHeight="1" x14ac:dyDescent="0.2">
      <c r="B8" s="95" t="s">
        <v>0</v>
      </c>
      <c r="C8" s="95" t="s">
        <v>5</v>
      </c>
      <c r="D8" s="95" t="s">
        <v>24</v>
      </c>
    </row>
    <row r="9" spans="1:5" x14ac:dyDescent="0.2">
      <c r="B9" s="73">
        <v>1</v>
      </c>
      <c r="C9" s="74" t="str">
        <f>IF(VLOOKUP(B9,Dados!$E$8:$F$39,2,FALSE)&lt;&gt;"",VLOOKUP(B9,Dados!$E$8:$F$39,2,FALSE),"")</f>
        <v/>
      </c>
      <c r="D9" s="75" t="str">
        <f>IF(C9&lt;&gt;"",Teste!AP13/10,"")</f>
        <v/>
      </c>
    </row>
    <row r="10" spans="1:5" x14ac:dyDescent="0.2">
      <c r="B10" s="73">
        <v>2</v>
      </c>
      <c r="C10" s="74" t="str">
        <f>IF(VLOOKUP(B10,Dados!$E$8:$F$39,2,FALSE)&lt;&gt;"",VLOOKUP(B10,Dados!$E$8:$F$39,2,FALSE),"")</f>
        <v/>
      </c>
      <c r="D10" s="75" t="str">
        <f>IF(C10&lt;&gt;"",Teste!AP14/10,"")</f>
        <v/>
      </c>
    </row>
    <row r="11" spans="1:5" x14ac:dyDescent="0.2">
      <c r="B11" s="73">
        <v>3</v>
      </c>
      <c r="C11" s="74" t="str">
        <f>IF(VLOOKUP(B11,Dados!$E$8:$F$39,2,FALSE)&lt;&gt;"",VLOOKUP(B11,Dados!$E$8:$F$39,2,FALSE),"")</f>
        <v/>
      </c>
      <c r="D11" s="75" t="str">
        <f>IF(C11&lt;&gt;"",Teste!AP15/10,"")</f>
        <v/>
      </c>
    </row>
    <row r="12" spans="1:5" x14ac:dyDescent="0.2">
      <c r="B12" s="73">
        <v>4</v>
      </c>
      <c r="C12" s="74" t="str">
        <f>IF(VLOOKUP(B12,Dados!$E$8:$F$39,2,FALSE)&lt;&gt;"",VLOOKUP(B12,Dados!$E$8:$F$39,2,FALSE),"")</f>
        <v/>
      </c>
      <c r="D12" s="75" t="str">
        <f>IF(C12&lt;&gt;"",Teste!AP16/10,"")</f>
        <v/>
      </c>
    </row>
    <row r="13" spans="1:5" x14ac:dyDescent="0.2">
      <c r="B13" s="73">
        <v>5</v>
      </c>
      <c r="C13" s="74" t="str">
        <f>IF(VLOOKUP(B13,Dados!$E$8:$F$39,2,FALSE)&lt;&gt;"",VLOOKUP(B13,Dados!$E$8:$F$39,2,FALSE),"")</f>
        <v/>
      </c>
      <c r="D13" s="75" t="str">
        <f>IF(C13&lt;&gt;"",Teste!AP17/10,"")</f>
        <v/>
      </c>
    </row>
    <row r="14" spans="1:5" x14ac:dyDescent="0.2">
      <c r="B14" s="73">
        <v>6</v>
      </c>
      <c r="C14" s="74" t="str">
        <f>IF(VLOOKUP(B14,Dados!$E$8:$F$39,2,FALSE)&lt;&gt;"",VLOOKUP(B14,Dados!$E$8:$F$39,2,FALSE),"")</f>
        <v/>
      </c>
      <c r="D14" s="75" t="str">
        <f>IF(C14&lt;&gt;"",Teste!AP18/10,"")</f>
        <v/>
      </c>
    </row>
    <row r="15" spans="1:5" x14ac:dyDescent="0.2">
      <c r="B15" s="73">
        <v>7</v>
      </c>
      <c r="C15" s="74" t="str">
        <f>IF(VLOOKUP(B15,Dados!$E$8:$F$39,2,FALSE)&lt;&gt;"",VLOOKUP(B15,Dados!$E$8:$F$39,2,FALSE),"")</f>
        <v/>
      </c>
      <c r="D15" s="75" t="str">
        <f>IF(C15&lt;&gt;"",Teste!AP19/10,"")</f>
        <v/>
      </c>
    </row>
    <row r="16" spans="1:5" x14ac:dyDescent="0.2">
      <c r="B16" s="73">
        <v>8</v>
      </c>
      <c r="C16" s="74" t="str">
        <f>IF(VLOOKUP(B16,Dados!$E$8:$F$39,2,FALSE)&lt;&gt;"",VLOOKUP(B16,Dados!$E$8:$F$39,2,FALSE),"")</f>
        <v/>
      </c>
      <c r="D16" s="75" t="str">
        <f>IF(C16&lt;&gt;"",Teste!AP20/10,"")</f>
        <v/>
      </c>
    </row>
    <row r="17" spans="2:4" x14ac:dyDescent="0.2">
      <c r="B17" s="73">
        <v>9</v>
      </c>
      <c r="C17" s="74" t="str">
        <f>IF(VLOOKUP(B17,Dados!$E$8:$F$39,2,FALSE)&lt;&gt;"",VLOOKUP(B17,Dados!$E$8:$F$39,2,FALSE),"")</f>
        <v/>
      </c>
      <c r="D17" s="75" t="str">
        <f>IF(C17&lt;&gt;"",Teste!AP21/10,"")</f>
        <v/>
      </c>
    </row>
    <row r="18" spans="2:4" x14ac:dyDescent="0.2">
      <c r="B18" s="73">
        <v>10</v>
      </c>
      <c r="C18" s="74" t="str">
        <f>IF(VLOOKUP(B18,Dados!$E$8:$F$39,2,FALSE)&lt;&gt;"",VLOOKUP(B18,Dados!$E$8:$F$39,2,FALSE),"")</f>
        <v/>
      </c>
      <c r="D18" s="75" t="str">
        <f>IF(C18&lt;&gt;"",Teste!AP22/10,"")</f>
        <v/>
      </c>
    </row>
    <row r="19" spans="2:4" x14ac:dyDescent="0.2">
      <c r="B19" s="73">
        <v>11</v>
      </c>
      <c r="C19" s="74" t="str">
        <f>IF(VLOOKUP(B19,Dados!$E$8:$F$39,2,FALSE)&lt;&gt;"",VLOOKUP(B19,Dados!$E$8:$F$39,2,FALSE),"")</f>
        <v/>
      </c>
      <c r="D19" s="75" t="str">
        <f>IF(C19&lt;&gt;"",Teste!AP23/10,"")</f>
        <v/>
      </c>
    </row>
    <row r="20" spans="2:4" x14ac:dyDescent="0.2">
      <c r="B20" s="73">
        <v>12</v>
      </c>
      <c r="C20" s="74" t="str">
        <f>IF(VLOOKUP(B20,Dados!$E$8:$F$39,2,FALSE)&lt;&gt;"",VLOOKUP(B20,Dados!$E$8:$F$39,2,FALSE),"")</f>
        <v/>
      </c>
      <c r="D20" s="75" t="str">
        <f>IF(C20&lt;&gt;"",Teste!AP24/10,"")</f>
        <v/>
      </c>
    </row>
    <row r="21" spans="2:4" x14ac:dyDescent="0.2">
      <c r="B21" s="73">
        <v>13</v>
      </c>
      <c r="C21" s="74" t="str">
        <f>IF(VLOOKUP(B21,Dados!$E$8:$F$39,2,FALSE)&lt;&gt;"",VLOOKUP(B21,Dados!$E$8:$F$39,2,FALSE),"")</f>
        <v/>
      </c>
      <c r="D21" s="75" t="str">
        <f>IF(C21&lt;&gt;"",Teste!AP25/10,"")</f>
        <v/>
      </c>
    </row>
    <row r="22" spans="2:4" x14ac:dyDescent="0.2">
      <c r="B22" s="73">
        <v>14</v>
      </c>
      <c r="C22" s="74" t="str">
        <f>IF(VLOOKUP(B22,Dados!$E$8:$F$39,2,FALSE)&lt;&gt;"",VLOOKUP(B22,Dados!$E$8:$F$39,2,FALSE),"")</f>
        <v/>
      </c>
      <c r="D22" s="75" t="str">
        <f>IF(C22&lt;&gt;"",Teste!AP26/10,"")</f>
        <v/>
      </c>
    </row>
    <row r="23" spans="2:4" x14ac:dyDescent="0.2">
      <c r="B23" s="73">
        <v>15</v>
      </c>
      <c r="C23" s="74" t="str">
        <f>IF(VLOOKUP(B23,Dados!$E$8:$F$39,2,FALSE)&lt;&gt;"",VLOOKUP(B23,Dados!$E$8:$F$39,2,FALSE),"")</f>
        <v/>
      </c>
      <c r="D23" s="75" t="str">
        <f>IF(C23&lt;&gt;"",Teste!AP27/10,"")</f>
        <v/>
      </c>
    </row>
    <row r="24" spans="2:4" x14ac:dyDescent="0.2">
      <c r="B24" s="73">
        <v>16</v>
      </c>
      <c r="C24" s="74" t="str">
        <f>IF(VLOOKUP(B24,Dados!$E$8:$F$39,2,FALSE)&lt;&gt;"",VLOOKUP(B24,Dados!$E$8:$F$39,2,FALSE),"")</f>
        <v/>
      </c>
      <c r="D24" s="75" t="str">
        <f>IF(C24&lt;&gt;"",Teste!AP28/10,"")</f>
        <v/>
      </c>
    </row>
    <row r="25" spans="2:4" x14ac:dyDescent="0.2">
      <c r="B25" s="73">
        <v>17</v>
      </c>
      <c r="C25" s="74" t="str">
        <f>IF(VLOOKUP(B25,Dados!$E$8:$F$39,2,FALSE)&lt;&gt;"",VLOOKUP(B25,Dados!$E$8:$F$39,2,FALSE),"")</f>
        <v/>
      </c>
      <c r="D25" s="75" t="str">
        <f>IF(C25&lt;&gt;"",Teste!AP29/10,"")</f>
        <v/>
      </c>
    </row>
    <row r="26" spans="2:4" x14ac:dyDescent="0.2">
      <c r="B26" s="73">
        <v>18</v>
      </c>
      <c r="C26" s="74" t="str">
        <f>IF(VLOOKUP(B26,Dados!$E$8:$F$39,2,FALSE)&lt;&gt;"",VLOOKUP(B26,Dados!$E$8:$F$39,2,FALSE),"")</f>
        <v/>
      </c>
      <c r="D26" s="75" t="str">
        <f>IF(C26&lt;&gt;"",Teste!AP30/10,"")</f>
        <v/>
      </c>
    </row>
    <row r="27" spans="2:4" x14ac:dyDescent="0.2">
      <c r="B27" s="73">
        <v>19</v>
      </c>
      <c r="C27" s="74" t="str">
        <f>IF(VLOOKUP(B27,Dados!$E$8:$F$39,2,FALSE)&lt;&gt;"",VLOOKUP(B27,Dados!$E$8:$F$39,2,FALSE),"")</f>
        <v/>
      </c>
      <c r="D27" s="75" t="str">
        <f>IF(C27&lt;&gt;"",Teste!AP31/10,"")</f>
        <v/>
      </c>
    </row>
    <row r="28" spans="2:4" x14ac:dyDescent="0.2">
      <c r="B28" s="73">
        <v>20</v>
      </c>
      <c r="C28" s="74" t="str">
        <f>IF(VLOOKUP(B28,Dados!$E$8:$F$39,2,FALSE)&lt;&gt;"",VLOOKUP(B28,Dados!$E$8:$F$39,2,FALSE),"")</f>
        <v/>
      </c>
      <c r="D28" s="75" t="str">
        <f>IF(C28&lt;&gt;"",Teste!AP32/10,"")</f>
        <v/>
      </c>
    </row>
    <row r="29" spans="2:4" x14ac:dyDescent="0.2">
      <c r="B29" s="73">
        <v>21</v>
      </c>
      <c r="C29" s="74" t="str">
        <f>IF(VLOOKUP(B29,Dados!$E$8:$F$39,2,FALSE)&lt;&gt;"",VLOOKUP(B29,Dados!$E$8:$F$39,2,FALSE),"")</f>
        <v/>
      </c>
      <c r="D29" s="75" t="str">
        <f>IF(C29&lt;&gt;"",Teste!AP33/10,"")</f>
        <v/>
      </c>
    </row>
    <row r="30" spans="2:4" x14ac:dyDescent="0.2">
      <c r="B30" s="73">
        <v>22</v>
      </c>
      <c r="C30" s="74" t="str">
        <f>IF(VLOOKUP(B30,Dados!$E$8:$F$39,2,FALSE)&lt;&gt;"",VLOOKUP(B30,Dados!$E$8:$F$39,2,FALSE),"")</f>
        <v/>
      </c>
      <c r="D30" s="75" t="str">
        <f>IF(C30&lt;&gt;"",Teste!AP34/10,"")</f>
        <v/>
      </c>
    </row>
    <row r="31" spans="2:4" x14ac:dyDescent="0.2">
      <c r="B31" s="73">
        <v>23</v>
      </c>
      <c r="C31" s="74" t="str">
        <f>IF(VLOOKUP(B31,Dados!$E$8:$F$39,2,FALSE)&lt;&gt;"",VLOOKUP(B31,Dados!$E$8:$F$39,2,FALSE),"")</f>
        <v/>
      </c>
      <c r="D31" s="75" t="str">
        <f>IF(C31&lt;&gt;"",Teste!AP35/10,"")</f>
        <v/>
      </c>
    </row>
    <row r="32" spans="2:4" x14ac:dyDescent="0.2">
      <c r="B32" s="73">
        <v>24</v>
      </c>
      <c r="C32" s="74" t="str">
        <f>IF(VLOOKUP(B32,Dados!$E$8:$F$39,2,FALSE)&lt;&gt;"",VLOOKUP(B32,Dados!$E$8:$F$39,2,FALSE),"")</f>
        <v/>
      </c>
      <c r="D32" s="75" t="str">
        <f>IF(C32&lt;&gt;"",Teste!AP36/10,"")</f>
        <v/>
      </c>
    </row>
    <row r="33" spans="2:4" x14ac:dyDescent="0.2">
      <c r="B33" s="73">
        <v>25</v>
      </c>
      <c r="C33" s="74" t="str">
        <f>IF(VLOOKUP(B33,Dados!$E$8:$F$39,2,FALSE)&lt;&gt;"",VLOOKUP(B33,Dados!$E$8:$F$39,2,FALSE),"")</f>
        <v/>
      </c>
      <c r="D33" s="75" t="str">
        <f>IF(C33&lt;&gt;"",Teste!AP37/10,"")</f>
        <v/>
      </c>
    </row>
    <row r="34" spans="2:4" x14ac:dyDescent="0.2">
      <c r="B34" s="73">
        <v>26</v>
      </c>
      <c r="C34" s="74" t="str">
        <f>IF(VLOOKUP(B34,Dados!$E$8:$F$39,2,FALSE)&lt;&gt;"",VLOOKUP(B34,Dados!$E$8:$F$39,2,FALSE),"")</f>
        <v/>
      </c>
      <c r="D34" s="75" t="str">
        <f>IF(C34&lt;&gt;"",Teste!AP38/10,"")</f>
        <v/>
      </c>
    </row>
    <row r="35" spans="2:4" x14ac:dyDescent="0.2">
      <c r="B35" s="73">
        <v>27</v>
      </c>
      <c r="C35" s="74" t="str">
        <f>IF(VLOOKUP(B35,Dados!$E$8:$F$39,2,FALSE)&lt;&gt;"",VLOOKUP(B35,Dados!$E$8:$F$39,2,FALSE),"")</f>
        <v/>
      </c>
      <c r="D35" s="75" t="str">
        <f>IF(C35&lt;&gt;"",Teste!AP39/10,"")</f>
        <v/>
      </c>
    </row>
    <row r="36" spans="2:4" x14ac:dyDescent="0.2">
      <c r="B36" s="73">
        <v>28</v>
      </c>
      <c r="C36" s="74" t="str">
        <f>IF(VLOOKUP(B36,Dados!$E$8:$F$39,2,FALSE)&lt;&gt;"",VLOOKUP(B36,Dados!$E$8:$F$39,2,FALSE),"")</f>
        <v/>
      </c>
      <c r="D36" s="75" t="str">
        <f>IF(C36&lt;&gt;"",Teste!AP40/10,"")</f>
        <v/>
      </c>
    </row>
    <row r="37" spans="2:4" x14ac:dyDescent="0.2">
      <c r="B37" s="73">
        <v>29</v>
      </c>
      <c r="C37" s="74" t="str">
        <f>IF(VLOOKUP(B37,Dados!$E$8:$F$39,2,FALSE)&lt;&gt;"",VLOOKUP(B37,Dados!$E$8:$F$39,2,FALSE),"")</f>
        <v/>
      </c>
      <c r="D37" s="75" t="str">
        <f>IF(C37&lt;&gt;"",Teste!AP41/10,"")</f>
        <v/>
      </c>
    </row>
    <row r="38" spans="2:4" x14ac:dyDescent="0.2">
      <c r="B38" s="73">
        <v>30</v>
      </c>
      <c r="C38" s="74" t="str">
        <f>IF(VLOOKUP(B38,Dados!$E$8:$F$39,2,FALSE)&lt;&gt;"",VLOOKUP(B38,Dados!$E$8:$F$39,2,FALSE),"")</f>
        <v/>
      </c>
      <c r="D38" s="75" t="str">
        <f>IF(C38&lt;&gt;"",Teste!AP42/10,"")</f>
        <v/>
      </c>
    </row>
    <row r="39" spans="2:4" x14ac:dyDescent="0.2">
      <c r="B39" s="73">
        <v>31</v>
      </c>
      <c r="C39" s="74" t="str">
        <f>IF(VLOOKUP(B39,Dados!$E$8:$F$39,2,FALSE)&lt;&gt;"",VLOOKUP(B39,Dados!$E$8:$F$39,2,FALSE),"")</f>
        <v/>
      </c>
      <c r="D39" s="75" t="str">
        <f>IF(C39&lt;&gt;"",Teste!AP43/10,"")</f>
        <v/>
      </c>
    </row>
    <row r="40" spans="2:4" x14ac:dyDescent="0.2">
      <c r="B40" s="73">
        <v>32</v>
      </c>
      <c r="C40" s="74" t="str">
        <f>IF(VLOOKUP(B40,Dados!$E$8:$F$39,2,FALSE)&lt;&gt;"",VLOOKUP(B40,Dados!$E$8:$F$39,2,FALSE),"")</f>
        <v/>
      </c>
      <c r="D40" s="75" t="str">
        <f>IF(C40&lt;&gt;"",Teste!AP44/10,"")</f>
        <v/>
      </c>
    </row>
    <row r="41" spans="2:4" ht="20.100000000000001" customHeight="1" x14ac:dyDescent="0.2"/>
    <row r="42" spans="2:4" ht="20.100000000000001" customHeight="1" x14ac:dyDescent="0.2">
      <c r="B42" s="76" t="s">
        <v>11</v>
      </c>
      <c r="C42" s="77"/>
      <c r="D42" s="78"/>
    </row>
    <row r="43" spans="2:4" ht="20.100000000000001" customHeight="1" x14ac:dyDescent="0.2">
      <c r="B43" s="114"/>
      <c r="C43" s="115"/>
      <c r="D43" s="116"/>
    </row>
    <row r="44" spans="2:4" ht="30" customHeight="1" x14ac:dyDescent="0.2">
      <c r="B44" s="117"/>
      <c r="C44" s="118"/>
      <c r="D44" s="119"/>
    </row>
  </sheetData>
  <sheetProtection password="DCD1" sheet="1" objects="1" scenarios="1" selectLockedCells="1"/>
  <mergeCells count="2">
    <mergeCell ref="B43:D44"/>
    <mergeCell ref="A1:D1"/>
  </mergeCells>
  <phoneticPr fontId="8" type="noConversion"/>
  <conditionalFormatting sqref="D3">
    <cfRule type="expression" dxfId="3" priority="4" stopIfTrue="1">
      <formula>$D$3&lt;&gt;""</formula>
    </cfRule>
  </conditionalFormatting>
  <conditionalFormatting sqref="B4">
    <cfRule type="expression" dxfId="2" priority="3" stopIfTrue="1">
      <formula>$B$4&lt;&gt;""</formula>
    </cfRule>
  </conditionalFormatting>
  <conditionalFormatting sqref="D4">
    <cfRule type="expression" dxfId="1" priority="2" stopIfTrue="1">
      <formula>$D$4&lt;&gt;""</formula>
    </cfRule>
  </conditionalFormatting>
  <conditionalFormatting sqref="B43:D44">
    <cfRule type="expression" dxfId="0" priority="1" stopIfTrue="1">
      <formula>$B$43&lt;&gt;""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  <pageSetUpPr fitToPage="1"/>
  </sheetPr>
  <dimension ref="A1:BR66"/>
  <sheetViews>
    <sheetView zoomScale="85" zoomScaleNormal="85" workbookViewId="0">
      <selection activeCell="R5" sqref="R5"/>
    </sheetView>
  </sheetViews>
  <sheetFormatPr defaultRowHeight="14.25" x14ac:dyDescent="0.2"/>
  <cols>
    <col min="1" max="1" width="9.140625" style="3"/>
    <col min="2" max="2" width="7.7109375" style="3" customWidth="1"/>
    <col min="3" max="3" width="6.5703125" style="3" customWidth="1"/>
    <col min="4" max="4" width="9.140625" style="3" customWidth="1"/>
    <col min="5" max="15" width="7.85546875" style="3" customWidth="1"/>
    <col min="16" max="23" width="8.28515625" style="3" customWidth="1"/>
    <col min="24" max="24" width="10.140625" style="3" customWidth="1"/>
    <col min="25" max="25" width="8.28515625" style="3" customWidth="1"/>
    <col min="26" max="26" width="11.42578125" style="3" customWidth="1"/>
    <col min="27" max="29" width="4" style="3" bestFit="1" customWidth="1"/>
    <col min="30" max="30" width="5.140625" style="3" bestFit="1" customWidth="1"/>
    <col min="31" max="38" width="4" style="3" bestFit="1" customWidth="1"/>
    <col min="39" max="39" width="5.140625" style="3" bestFit="1" customWidth="1"/>
    <col min="40" max="40" width="4" style="3" bestFit="1" customWidth="1"/>
    <col min="41" max="43" width="9.140625" style="25"/>
    <col min="44" max="66" width="9.140625" style="3"/>
    <col min="67" max="67" width="9.140625" style="27"/>
    <col min="68" max="68" width="19.7109375" style="27" customWidth="1"/>
    <col min="69" max="69" width="8.28515625" style="27" bestFit="1" customWidth="1"/>
    <col min="70" max="70" width="33.7109375" style="27" customWidth="1"/>
    <col min="71" max="16384" width="9.140625" style="3"/>
  </cols>
  <sheetData>
    <row r="1" spans="1:70" s="13" customFormat="1" ht="15" x14ac:dyDescent="0.25">
      <c r="A1" s="1"/>
      <c r="AO1" s="24"/>
      <c r="AP1" s="24"/>
      <c r="AQ1" s="24"/>
      <c r="BO1" s="26"/>
      <c r="BP1" s="26"/>
      <c r="BQ1" s="26"/>
      <c r="BR1" s="26"/>
    </row>
    <row r="2" spans="1:70" s="13" customFormat="1" ht="18" x14ac:dyDescent="0.25">
      <c r="A2" s="1"/>
      <c r="B2" s="4" t="str">
        <f>IF(Dados!$B$7&lt;&gt;"",Dados!$B$7,"")</f>
        <v/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AO2" s="24"/>
      <c r="AP2" s="24"/>
      <c r="AQ2" s="24"/>
      <c r="BO2" s="26"/>
      <c r="BP2" s="26"/>
      <c r="BQ2" s="26"/>
      <c r="BR2" s="26"/>
    </row>
    <row r="3" spans="1:70" s="13" customFormat="1" ht="15" x14ac:dyDescent="0.25">
      <c r="A3" s="1"/>
      <c r="B3" s="5"/>
      <c r="C3" s="5"/>
      <c r="D3" s="5"/>
      <c r="E3" s="1"/>
      <c r="F3" s="1"/>
      <c r="G3" s="1"/>
      <c r="H3" s="1"/>
      <c r="I3" s="6"/>
      <c r="J3" s="1"/>
      <c r="K3" s="1"/>
      <c r="L3" s="1"/>
      <c r="M3" s="1"/>
      <c r="N3" s="1"/>
      <c r="O3" s="1"/>
      <c r="AO3" s="24"/>
      <c r="AP3" s="24"/>
      <c r="AQ3" s="24"/>
      <c r="BO3" s="26"/>
      <c r="BP3" s="26"/>
      <c r="BQ3" s="26"/>
      <c r="BR3" s="26"/>
    </row>
    <row r="4" spans="1:70" s="13" customFormat="1" ht="15" x14ac:dyDescent="0.25">
      <c r="A4" s="1"/>
      <c r="C4" s="11" t="s">
        <v>15</v>
      </c>
      <c r="D4" s="12" t="str">
        <f>IF(Dados!$B$13&lt;&gt;"",Dados!$B$13,"")</f>
        <v/>
      </c>
      <c r="F4" s="123" t="s">
        <v>7</v>
      </c>
      <c r="G4" s="123"/>
      <c r="H4" s="2" t="str">
        <f>IF(Dados!$B$10&lt;&gt;"",Dados!$B$10,"")</f>
        <v/>
      </c>
      <c r="I4" s="2"/>
      <c r="J4" s="6"/>
      <c r="K4" s="8"/>
      <c r="M4" s="1"/>
      <c r="O4" s="1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97"/>
      <c r="AP4" s="97"/>
      <c r="AQ4" s="97"/>
      <c r="BO4" s="26"/>
      <c r="BP4" s="26"/>
      <c r="BQ4" s="26"/>
      <c r="BR4" s="26"/>
    </row>
    <row r="5" spans="1:70" s="13" customFormat="1" ht="15" x14ac:dyDescent="0.25">
      <c r="A5" s="1"/>
      <c r="C5" s="11" t="s">
        <v>4</v>
      </c>
      <c r="D5" s="7" t="str">
        <f>IF(Dados!$B$16&lt;&gt;"",Dados!$B$16,"")</f>
        <v/>
      </c>
      <c r="F5" s="123" t="s">
        <v>8</v>
      </c>
      <c r="G5" s="123"/>
      <c r="H5" s="36" t="str">
        <f>IF(Teste!L5&lt;&gt;"",Teste!L5,"")</f>
        <v/>
      </c>
      <c r="I5" s="2"/>
      <c r="J5" s="1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97"/>
      <c r="AP5" s="97"/>
      <c r="AQ5" s="97"/>
      <c r="BO5" s="26"/>
      <c r="BP5" s="26"/>
      <c r="BQ5" s="26"/>
      <c r="BR5" s="26"/>
    </row>
    <row r="6" spans="1:70" s="13" customFormat="1" ht="15" x14ac:dyDescent="0.25"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97"/>
      <c r="AP6" s="97"/>
      <c r="AQ6" s="97"/>
      <c r="BO6" s="26"/>
      <c r="BP6" s="26"/>
      <c r="BQ6" s="26"/>
      <c r="BR6" s="26"/>
    </row>
    <row r="7" spans="1:70" ht="5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9"/>
      <c r="AP7" s="99"/>
      <c r="AQ7" s="99"/>
    </row>
    <row r="8" spans="1:70" ht="5.25" customHeight="1" x14ac:dyDescent="0.2">
      <c r="R8" s="98"/>
      <c r="S8" s="98"/>
      <c r="T8" s="98"/>
      <c r="U8" s="98"/>
      <c r="V8" s="98"/>
      <c r="W8" s="100"/>
      <c r="X8" s="100"/>
      <c r="Y8" s="100"/>
      <c r="Z8" s="100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9"/>
      <c r="AP8" s="99"/>
      <c r="AQ8" s="99"/>
    </row>
    <row r="9" spans="1:70" ht="27.75" customHeight="1" x14ac:dyDescent="0.2">
      <c r="B9" s="121" t="s">
        <v>16</v>
      </c>
      <c r="C9" s="122"/>
      <c r="D9" s="122"/>
      <c r="E9" s="124"/>
      <c r="F9" s="9">
        <f>COUNTA(Dados!F8:F39)</f>
        <v>0</v>
      </c>
      <c r="R9" s="98"/>
      <c r="S9" s="98"/>
      <c r="T9" s="98"/>
      <c r="U9" s="101"/>
      <c r="V9" s="101"/>
      <c r="W9" s="102"/>
      <c r="X9" s="102"/>
      <c r="Y9" s="102"/>
      <c r="Z9" s="102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9"/>
      <c r="AP9" s="99"/>
      <c r="AQ9" s="99"/>
    </row>
    <row r="10" spans="1:70" s="14" customFormat="1" ht="24.75" customHeight="1" x14ac:dyDescent="0.25">
      <c r="B10" s="121" t="s">
        <v>30</v>
      </c>
      <c r="C10" s="122"/>
      <c r="D10" s="122"/>
      <c r="E10" s="124"/>
      <c r="F10" s="9">
        <f>COUNTIF(Teste!$BI$13:$BI$44,"p")</f>
        <v>0</v>
      </c>
      <c r="R10" s="101"/>
      <c r="S10" s="101"/>
      <c r="T10" s="101"/>
      <c r="U10" s="101"/>
      <c r="V10" s="101"/>
      <c r="W10" s="102"/>
      <c r="X10" s="102"/>
      <c r="Y10" s="102"/>
      <c r="Z10" s="102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3"/>
      <c r="AP10" s="103"/>
      <c r="AQ10" s="103"/>
    </row>
    <row r="11" spans="1:70" s="14" customFormat="1" ht="24.75" customHeight="1" x14ac:dyDescent="0.25">
      <c r="B11" s="121" t="s">
        <v>31</v>
      </c>
      <c r="C11" s="122"/>
      <c r="D11" s="122"/>
      <c r="E11" s="124"/>
      <c r="F11" s="9">
        <f>COUNTIF(Teste!$BI$13:$BI$44,"n")</f>
        <v>0</v>
      </c>
      <c r="R11" s="101"/>
      <c r="S11" s="101"/>
      <c r="T11" s="101"/>
      <c r="U11" s="101"/>
      <c r="V11" s="101"/>
      <c r="W11" s="102"/>
      <c r="X11" s="102"/>
      <c r="Y11" s="102"/>
      <c r="Z11" s="102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3"/>
      <c r="AP11" s="103"/>
      <c r="AQ11" s="103"/>
    </row>
    <row r="12" spans="1:70" s="14" customFormat="1" ht="24.75" customHeight="1" x14ac:dyDescent="0.2">
      <c r="R12" s="101"/>
      <c r="S12" s="101"/>
      <c r="T12" s="101"/>
      <c r="U12" s="98"/>
      <c r="V12" s="98"/>
      <c r="W12" s="100"/>
      <c r="X12" s="100"/>
      <c r="Y12" s="100"/>
      <c r="Z12" s="100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3"/>
      <c r="AP12" s="103"/>
      <c r="AQ12" s="103"/>
    </row>
    <row r="13" spans="1:70" ht="18.75" customHeight="1" x14ac:dyDescent="0.2">
      <c r="B13" s="19" t="s">
        <v>17</v>
      </c>
      <c r="C13" s="15"/>
      <c r="D13" s="15"/>
      <c r="E13" s="15"/>
      <c r="F13" s="10" t="str">
        <f>IF(ISERROR(AVERAGE(Teste!AP13:AP44))/10,"",(AVERAGE(Teste!AP13:AP44)/10))</f>
        <v/>
      </c>
      <c r="R13" s="98"/>
      <c r="S13" s="98"/>
      <c r="T13" s="98"/>
      <c r="U13" s="98"/>
      <c r="V13" s="98"/>
      <c r="W13" s="100"/>
      <c r="X13" s="100"/>
      <c r="Y13" s="100"/>
      <c r="Z13" s="100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9"/>
      <c r="AP13" s="99"/>
      <c r="AQ13" s="99"/>
    </row>
    <row r="14" spans="1:70" ht="18.75" customHeight="1" x14ac:dyDescent="0.2">
      <c r="B14" s="16" t="s">
        <v>18</v>
      </c>
      <c r="C14" s="17"/>
      <c r="D14" s="17"/>
      <c r="E14" s="17"/>
      <c r="F14" s="10">
        <f>MAX(Teste!AP13:AP44)/10</f>
        <v>0</v>
      </c>
      <c r="R14" s="98"/>
      <c r="S14" s="98"/>
      <c r="T14" s="98"/>
      <c r="U14" s="98"/>
      <c r="V14" s="98"/>
      <c r="W14" s="100"/>
      <c r="X14" s="100"/>
      <c r="Y14" s="100"/>
      <c r="Z14" s="100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9"/>
      <c r="AP14" s="99"/>
      <c r="AQ14" s="99"/>
    </row>
    <row r="15" spans="1:70" ht="18.75" customHeight="1" x14ac:dyDescent="0.2">
      <c r="B15" s="16" t="s">
        <v>19</v>
      </c>
      <c r="C15" s="17"/>
      <c r="D15" s="17"/>
      <c r="E15" s="17"/>
      <c r="F15" s="10">
        <f>MIN(Teste!AP13:AP44)/10</f>
        <v>0</v>
      </c>
      <c r="R15" s="98"/>
      <c r="S15" s="98"/>
      <c r="T15" s="98"/>
      <c r="U15" s="98"/>
      <c r="V15" s="98"/>
      <c r="W15" s="100"/>
      <c r="X15" s="100"/>
      <c r="Y15" s="100"/>
      <c r="Z15" s="100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9"/>
      <c r="AP15" s="99"/>
      <c r="AQ15" s="99"/>
    </row>
    <row r="16" spans="1:70" ht="24.75" customHeight="1" x14ac:dyDescent="0.2">
      <c r="F16" s="20"/>
      <c r="R16" s="98"/>
      <c r="S16" s="98"/>
      <c r="T16" s="98"/>
      <c r="U16" s="98"/>
      <c r="V16" s="98"/>
      <c r="W16" s="100"/>
      <c r="X16" s="100"/>
      <c r="Y16" s="100"/>
      <c r="Z16" s="100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9"/>
      <c r="AP16" s="99"/>
      <c r="AQ16" s="99"/>
    </row>
    <row r="17" spans="2:43" ht="24.75" customHeight="1" x14ac:dyDescent="0.2">
      <c r="B17" s="16" t="s">
        <v>32</v>
      </c>
      <c r="C17" s="17"/>
      <c r="D17" s="17"/>
      <c r="E17" s="17"/>
      <c r="F17" s="18" t="str">
        <f>IF(ISERROR(F10/F9),"",F10/F9)</f>
        <v/>
      </c>
      <c r="R17" s="98"/>
      <c r="S17" s="98"/>
      <c r="T17" s="98"/>
      <c r="U17" s="98"/>
      <c r="V17" s="98"/>
      <c r="W17" s="100"/>
      <c r="X17" s="100"/>
      <c r="Y17" s="100"/>
      <c r="Z17" s="100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9"/>
      <c r="AP17" s="99"/>
      <c r="AQ17" s="99"/>
    </row>
    <row r="18" spans="2:43" ht="26.25" customHeight="1" x14ac:dyDescent="0.2">
      <c r="B18" s="16" t="s">
        <v>33</v>
      </c>
      <c r="C18" s="17"/>
      <c r="D18" s="17"/>
      <c r="E18" s="17"/>
      <c r="F18" s="18" t="str">
        <f>IF(ISERROR(F11/F9),"",F11/F9)</f>
        <v/>
      </c>
      <c r="R18" s="98"/>
      <c r="S18" s="98"/>
      <c r="T18" s="98"/>
      <c r="U18" s="98"/>
      <c r="V18" s="98"/>
      <c r="W18" s="100"/>
      <c r="X18" s="100"/>
      <c r="Y18" s="100"/>
      <c r="Z18" s="100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9"/>
      <c r="AP18" s="99"/>
      <c r="AQ18" s="99"/>
    </row>
    <row r="19" spans="2:43" ht="21.75" customHeight="1" x14ac:dyDescent="0.2">
      <c r="R19" s="98"/>
      <c r="S19" s="98"/>
      <c r="T19" s="98"/>
      <c r="U19" s="98"/>
      <c r="V19" s="98"/>
      <c r="W19" s="100"/>
      <c r="X19" s="100"/>
      <c r="Y19" s="100"/>
      <c r="Z19" s="100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9"/>
      <c r="AP19" s="99"/>
      <c r="AQ19" s="99"/>
    </row>
    <row r="20" spans="2:43" ht="13.5" customHeight="1" x14ac:dyDescent="0.2">
      <c r="B20" s="121" t="s">
        <v>20</v>
      </c>
      <c r="C20" s="122"/>
      <c r="D20" s="122"/>
      <c r="E20" s="96">
        <v>0</v>
      </c>
      <c r="F20" s="96">
        <v>1</v>
      </c>
      <c r="G20" s="96">
        <v>2</v>
      </c>
      <c r="H20" s="96">
        <v>3</v>
      </c>
      <c r="I20" s="96">
        <v>4</v>
      </c>
      <c r="J20" s="96">
        <v>5</v>
      </c>
      <c r="K20" s="96">
        <v>6</v>
      </c>
      <c r="L20" s="96">
        <v>7</v>
      </c>
      <c r="M20" s="96">
        <v>8</v>
      </c>
      <c r="N20" s="96">
        <v>9</v>
      </c>
      <c r="R20" s="98"/>
      <c r="S20" s="98"/>
      <c r="T20" s="98"/>
      <c r="U20" s="98"/>
      <c r="V20" s="98"/>
      <c r="W20" s="100"/>
      <c r="X20" s="100"/>
      <c r="Y20" s="100"/>
      <c r="Z20" s="100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9"/>
      <c r="AP20" s="99"/>
      <c r="AQ20" s="99"/>
    </row>
    <row r="21" spans="2:43" ht="18.75" customHeight="1" x14ac:dyDescent="0.2">
      <c r="B21" s="121" t="s">
        <v>16</v>
      </c>
      <c r="C21" s="122"/>
      <c r="D21" s="122"/>
      <c r="E21" s="9">
        <f>COUNTIF(Teste!$BJ$13:$BJ$44,'Análise estatística do teste'!E20)</f>
        <v>0</v>
      </c>
      <c r="F21" s="9">
        <f>COUNTIF(Teste!$BJ$13:$BJ$44,'Análise estatística do teste'!F20)</f>
        <v>0</v>
      </c>
      <c r="G21" s="9">
        <f>COUNTIF(Teste!$BJ$13:$BJ$44,'Análise estatística do teste'!G20)</f>
        <v>0</v>
      </c>
      <c r="H21" s="9">
        <f>COUNTIF(Teste!$BJ$13:$BJ$44,'Análise estatística do teste'!H20)</f>
        <v>0</v>
      </c>
      <c r="I21" s="9">
        <f>COUNTIF(Teste!$BJ$13:$BJ$44,'Análise estatística do teste'!I20)</f>
        <v>0</v>
      </c>
      <c r="J21" s="9">
        <f>COUNTIF(Teste!$BJ$13:$BJ$44,'Análise estatística do teste'!J20)</f>
        <v>0</v>
      </c>
      <c r="K21" s="9">
        <f>COUNTIF(Teste!$BJ$13:$BJ$44,'Análise estatística do teste'!K20)</f>
        <v>0</v>
      </c>
      <c r="L21" s="9">
        <f>COUNTIF(Teste!$BJ$13:$BJ$44,'Análise estatística do teste'!L20)</f>
        <v>0</v>
      </c>
      <c r="M21" s="9">
        <f>COUNTIF(Teste!$BJ$13:$BJ$44,'Análise estatística do teste'!M20)</f>
        <v>0</v>
      </c>
      <c r="N21" s="9">
        <f>COUNTIF(Teste!$BJ$13:$BJ$44,'Análise estatística do teste'!N20)</f>
        <v>0</v>
      </c>
      <c r="R21" s="98"/>
      <c r="S21" s="98"/>
      <c r="T21" s="98"/>
      <c r="U21" s="98"/>
      <c r="V21" s="98"/>
      <c r="W21" s="100"/>
      <c r="X21" s="100"/>
      <c r="Y21" s="100"/>
      <c r="Z21" s="100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9"/>
      <c r="AP21" s="99"/>
      <c r="AQ21" s="99"/>
    </row>
    <row r="22" spans="2:43" ht="18.75" customHeight="1" x14ac:dyDescent="0.2">
      <c r="B22" s="121" t="s">
        <v>34</v>
      </c>
      <c r="C22" s="122"/>
      <c r="D22" s="122"/>
      <c r="E22" s="18" t="str">
        <f>IF(ISERROR(E21/$F$9),"",E21/$F$9)</f>
        <v/>
      </c>
      <c r="F22" s="18" t="str">
        <f>IF(ISERROR(F21/$F$9),"",F21/$F$9)</f>
        <v/>
      </c>
      <c r="G22" s="18" t="str">
        <f t="shared" ref="G22:N22" si="0">IF(ISERROR(G21/$F$9),"",G21/$F$9)</f>
        <v/>
      </c>
      <c r="H22" s="18" t="str">
        <f t="shared" si="0"/>
        <v/>
      </c>
      <c r="I22" s="18" t="str">
        <f t="shared" si="0"/>
        <v/>
      </c>
      <c r="J22" s="18" t="str">
        <f t="shared" si="0"/>
        <v/>
      </c>
      <c r="K22" s="18" t="str">
        <f t="shared" si="0"/>
        <v/>
      </c>
      <c r="L22" s="18" t="str">
        <f t="shared" si="0"/>
        <v/>
      </c>
      <c r="M22" s="18" t="str">
        <f t="shared" si="0"/>
        <v/>
      </c>
      <c r="N22" s="18" t="str">
        <f t="shared" si="0"/>
        <v/>
      </c>
      <c r="R22" s="98"/>
      <c r="S22" s="98"/>
      <c r="T22" s="98"/>
      <c r="U22" s="98"/>
      <c r="V22" s="98"/>
      <c r="W22" s="100"/>
      <c r="X22" s="100"/>
      <c r="Y22" s="100"/>
      <c r="Z22" s="100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9"/>
      <c r="AP22" s="99"/>
      <c r="AQ22" s="99"/>
    </row>
    <row r="23" spans="2:43" ht="18.75" customHeight="1" x14ac:dyDescent="0.2">
      <c r="R23" s="98"/>
      <c r="S23" s="98"/>
      <c r="T23" s="98"/>
      <c r="U23" s="98"/>
      <c r="V23" s="98"/>
      <c r="W23" s="100"/>
      <c r="X23" s="104" t="s">
        <v>16</v>
      </c>
      <c r="Y23" s="104" t="s">
        <v>20</v>
      </c>
      <c r="Z23" s="104" t="s">
        <v>21</v>
      </c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</row>
    <row r="24" spans="2:43" ht="15" x14ac:dyDescent="0.2">
      <c r="B24" s="121" t="s">
        <v>20</v>
      </c>
      <c r="C24" s="122"/>
      <c r="D24" s="122"/>
      <c r="E24" s="96">
        <v>10</v>
      </c>
      <c r="F24" s="96">
        <v>11</v>
      </c>
      <c r="G24" s="96">
        <v>12</v>
      </c>
      <c r="H24" s="96">
        <v>13</v>
      </c>
      <c r="I24" s="96">
        <v>14</v>
      </c>
      <c r="J24" s="96">
        <v>15</v>
      </c>
      <c r="K24" s="96">
        <v>16</v>
      </c>
      <c r="L24" s="96">
        <v>17</v>
      </c>
      <c r="M24" s="96">
        <v>18</v>
      </c>
      <c r="N24" s="96">
        <v>19</v>
      </c>
      <c r="O24" s="96">
        <v>20</v>
      </c>
      <c r="P24" s="23"/>
      <c r="Q24" s="23"/>
      <c r="R24" s="105"/>
      <c r="S24" s="105"/>
      <c r="T24" s="105"/>
      <c r="U24" s="98"/>
      <c r="V24" s="98"/>
      <c r="W24" s="100"/>
      <c r="X24" s="106">
        <f>COUNTIF(Teste!$BJ$13:$BJ$44,'Análise estatística do teste'!Y24)</f>
        <v>0</v>
      </c>
      <c r="Y24" s="106">
        <v>0</v>
      </c>
      <c r="Z24" s="107" t="str">
        <f>IF(ISERROR(X24/$F$9),"",X25/$F$9)</f>
        <v/>
      </c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</row>
    <row r="25" spans="2:43" ht="18.75" customHeight="1" x14ac:dyDescent="0.2">
      <c r="B25" s="121" t="s">
        <v>16</v>
      </c>
      <c r="C25" s="122"/>
      <c r="D25" s="122"/>
      <c r="E25" s="9">
        <f>COUNTIF(Teste!$BJ$13:$BJ$44,'Análise estatística do teste'!E24)</f>
        <v>0</v>
      </c>
      <c r="F25" s="9">
        <f>COUNTIF(Teste!$BJ$13:$BJ$44,'Análise estatística do teste'!F24)</f>
        <v>0</v>
      </c>
      <c r="G25" s="9">
        <f>COUNTIF(Teste!$BJ$13:$BJ$44,'Análise estatística do teste'!G24)</f>
        <v>0</v>
      </c>
      <c r="H25" s="9">
        <f>COUNTIF(Teste!$BJ$13:$BJ$44,'Análise estatística do teste'!H24)</f>
        <v>0</v>
      </c>
      <c r="I25" s="9">
        <f>COUNTIF(Teste!$BJ$13:$BJ$44,'Análise estatística do teste'!I24)</f>
        <v>0</v>
      </c>
      <c r="J25" s="9">
        <f>COUNTIF(Teste!$BJ$13:$BJ$44,'Análise estatística do teste'!J24)</f>
        <v>0</v>
      </c>
      <c r="K25" s="9">
        <f>COUNTIF(Teste!$BJ$13:$BJ$44,'Análise estatística do teste'!K24)</f>
        <v>0</v>
      </c>
      <c r="L25" s="9">
        <f>COUNTIF(Teste!$BJ$13:$BJ$44,'Análise estatística do teste'!L24)</f>
        <v>0</v>
      </c>
      <c r="M25" s="9">
        <f>COUNTIF(Teste!$BJ$13:$BJ$44,'Análise estatística do teste'!M24)</f>
        <v>0</v>
      </c>
      <c r="N25" s="9">
        <f>COUNTIF(Teste!$BJ$13:$BJ$44,'Análise estatística do teste'!N24)</f>
        <v>0</v>
      </c>
      <c r="O25" s="9">
        <f>COUNTIF(Teste!$BJ$13:$BJ$44,'Análise estatística do teste'!O24)</f>
        <v>0</v>
      </c>
      <c r="P25" s="23"/>
      <c r="Q25" s="23"/>
      <c r="R25" s="105"/>
      <c r="S25" s="105"/>
      <c r="T25" s="105"/>
      <c r="U25" s="98"/>
      <c r="V25" s="98"/>
      <c r="W25" s="100"/>
      <c r="X25" s="106">
        <f>COUNTIF(Teste!$BJ$13:$BJ$44,'Análise estatística do teste'!Y25)</f>
        <v>0</v>
      </c>
      <c r="Y25" s="106">
        <v>1</v>
      </c>
      <c r="Z25" s="107" t="str">
        <f t="shared" ref="Z25:Z44" si="1">IF(ISERROR(X25/$F$9),"",X26/$F$9)</f>
        <v/>
      </c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</row>
    <row r="26" spans="2:43" ht="18.75" customHeight="1" x14ac:dyDescent="0.2">
      <c r="B26" s="121" t="s">
        <v>34</v>
      </c>
      <c r="C26" s="122"/>
      <c r="D26" s="122"/>
      <c r="E26" s="21" t="str">
        <f>IF(ISERROR(E25/$F$9),"",E25/$F$9)</f>
        <v/>
      </c>
      <c r="F26" s="21" t="str">
        <f>IF(ISERROR(F25/$F$9),"",F25/$F$9)</f>
        <v/>
      </c>
      <c r="G26" s="21" t="str">
        <f t="shared" ref="G26:O26" si="2">IF(ISERROR(G25/$F$9),"",G25/$F$9)</f>
        <v/>
      </c>
      <c r="H26" s="21" t="str">
        <f t="shared" si="2"/>
        <v/>
      </c>
      <c r="I26" s="21" t="str">
        <f t="shared" si="2"/>
        <v/>
      </c>
      <c r="J26" s="21" t="str">
        <f t="shared" si="2"/>
        <v/>
      </c>
      <c r="K26" s="21" t="str">
        <f t="shared" si="2"/>
        <v/>
      </c>
      <c r="L26" s="21" t="str">
        <f t="shared" si="2"/>
        <v/>
      </c>
      <c r="M26" s="21" t="str">
        <f t="shared" si="2"/>
        <v/>
      </c>
      <c r="N26" s="21" t="str">
        <f t="shared" si="2"/>
        <v/>
      </c>
      <c r="O26" s="21" t="str">
        <f t="shared" si="2"/>
        <v/>
      </c>
      <c r="P26" s="23"/>
      <c r="Q26" s="23"/>
      <c r="R26" s="105"/>
      <c r="S26" s="105"/>
      <c r="T26" s="105"/>
      <c r="U26" s="98"/>
      <c r="V26" s="98"/>
      <c r="W26" s="100"/>
      <c r="X26" s="106">
        <f>COUNTIF(Teste!$BJ$13:$BJ$44,'Análise estatística do teste'!Y26)</f>
        <v>0</v>
      </c>
      <c r="Y26" s="106">
        <v>2</v>
      </c>
      <c r="Z26" s="107" t="str">
        <f t="shared" si="1"/>
        <v/>
      </c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</row>
    <row r="27" spans="2:43" ht="18.75" customHeight="1" x14ac:dyDescent="0.2">
      <c r="B27" s="22"/>
      <c r="C27" s="22"/>
      <c r="D27" s="22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105"/>
      <c r="S27" s="105"/>
      <c r="T27" s="105"/>
      <c r="U27" s="98"/>
      <c r="V27" s="98"/>
      <c r="W27" s="100"/>
      <c r="X27" s="106">
        <f>COUNTIF(Teste!$BJ$13:$BJ$44,'Análise estatística do teste'!Y27)</f>
        <v>0</v>
      </c>
      <c r="Y27" s="106">
        <v>3</v>
      </c>
      <c r="Z27" s="107" t="str">
        <f t="shared" si="1"/>
        <v/>
      </c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</row>
    <row r="28" spans="2:43" ht="18.75" customHeight="1" x14ac:dyDescent="0.2">
      <c r="B28" s="22"/>
      <c r="C28" s="22"/>
      <c r="D28" s="22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105"/>
      <c r="S28" s="105"/>
      <c r="T28" s="105"/>
      <c r="U28" s="98"/>
      <c r="V28" s="98"/>
      <c r="W28" s="100"/>
      <c r="X28" s="106">
        <f>COUNTIF(Teste!$BJ$13:$BJ$44,'Análise estatística do teste'!Y28)</f>
        <v>0</v>
      </c>
      <c r="Y28" s="106">
        <v>4</v>
      </c>
      <c r="Z28" s="107" t="str">
        <f t="shared" si="1"/>
        <v/>
      </c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</row>
    <row r="29" spans="2:43" ht="18.75" customHeight="1" x14ac:dyDescent="0.2">
      <c r="R29" s="98"/>
      <c r="S29" s="98"/>
      <c r="T29" s="98"/>
      <c r="U29" s="98"/>
      <c r="V29" s="98"/>
      <c r="W29" s="100"/>
      <c r="X29" s="106">
        <f>COUNTIF(Teste!$BJ$13:$BJ$44,'Análise estatística do teste'!Y29)</f>
        <v>0</v>
      </c>
      <c r="Y29" s="106">
        <v>5</v>
      </c>
      <c r="Z29" s="107" t="str">
        <f t="shared" si="1"/>
        <v/>
      </c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</row>
    <row r="30" spans="2:43" ht="18.75" customHeight="1" x14ac:dyDescent="0.2">
      <c r="R30" s="98"/>
      <c r="S30" s="98"/>
      <c r="T30" s="98"/>
      <c r="U30" s="98"/>
      <c r="V30" s="98"/>
      <c r="W30" s="100"/>
      <c r="X30" s="106">
        <f>COUNTIF(Teste!$BJ$13:$BJ$44,'Análise estatística do teste'!Y30)</f>
        <v>0</v>
      </c>
      <c r="Y30" s="106">
        <v>6</v>
      </c>
      <c r="Z30" s="107" t="str">
        <f t="shared" si="1"/>
        <v/>
      </c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</row>
    <row r="31" spans="2:43" ht="18.75" customHeight="1" x14ac:dyDescent="0.2">
      <c r="R31" s="98"/>
      <c r="S31" s="98"/>
      <c r="T31" s="98"/>
      <c r="U31" s="98"/>
      <c r="V31" s="98"/>
      <c r="W31" s="100"/>
      <c r="X31" s="106">
        <f>COUNTIF(Teste!$BJ$13:$BJ$44,'Análise estatística do teste'!Y31)</f>
        <v>0</v>
      </c>
      <c r="Y31" s="106">
        <v>7</v>
      </c>
      <c r="Z31" s="107" t="str">
        <f t="shared" si="1"/>
        <v/>
      </c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</row>
    <row r="32" spans="2:43" ht="18.75" customHeight="1" x14ac:dyDescent="0.2">
      <c r="R32" s="98"/>
      <c r="S32" s="98"/>
      <c r="T32" s="98"/>
      <c r="U32" s="98"/>
      <c r="V32" s="98"/>
      <c r="W32" s="100"/>
      <c r="X32" s="106">
        <f>COUNTIF(Teste!$BJ$13:$BJ$44,'Análise estatística do teste'!Y32)</f>
        <v>0</v>
      </c>
      <c r="Y32" s="106">
        <v>8</v>
      </c>
      <c r="Z32" s="107" t="str">
        <f t="shared" si="1"/>
        <v/>
      </c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</row>
    <row r="33" spans="18:43" ht="18.75" customHeight="1" x14ac:dyDescent="0.2">
      <c r="R33" s="98"/>
      <c r="S33" s="98"/>
      <c r="T33" s="98"/>
      <c r="U33" s="98"/>
      <c r="V33" s="98"/>
      <c r="W33" s="100"/>
      <c r="X33" s="106">
        <f>COUNTIF(Teste!$BJ$13:$BJ$44,'Análise estatística do teste'!Y33)</f>
        <v>0</v>
      </c>
      <c r="Y33" s="106">
        <v>9</v>
      </c>
      <c r="Z33" s="107" t="str">
        <f t="shared" si="1"/>
        <v/>
      </c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</row>
    <row r="34" spans="18:43" ht="18.75" customHeight="1" x14ac:dyDescent="0.2">
      <c r="R34" s="98"/>
      <c r="S34" s="98"/>
      <c r="T34" s="98"/>
      <c r="U34" s="98"/>
      <c r="V34" s="98"/>
      <c r="W34" s="100"/>
      <c r="X34" s="106">
        <f>COUNTIF(Teste!$BJ$13:$BJ$44,'Análise estatística do teste'!Y34)</f>
        <v>0</v>
      </c>
      <c r="Y34" s="106">
        <v>10</v>
      </c>
      <c r="Z34" s="107" t="str">
        <f t="shared" si="1"/>
        <v/>
      </c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</row>
    <row r="35" spans="18:43" ht="18.75" customHeight="1" x14ac:dyDescent="0.2">
      <c r="R35" s="98"/>
      <c r="S35" s="98"/>
      <c r="T35" s="98"/>
      <c r="U35" s="98"/>
      <c r="V35" s="98"/>
      <c r="W35" s="100"/>
      <c r="X35" s="106">
        <f>COUNTIF(Teste!$BJ$13:$BJ$44,'Análise estatística do teste'!Y35)</f>
        <v>0</v>
      </c>
      <c r="Y35" s="106">
        <v>11</v>
      </c>
      <c r="Z35" s="107" t="str">
        <f t="shared" si="1"/>
        <v/>
      </c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</row>
    <row r="36" spans="18:43" ht="18.75" customHeight="1" x14ac:dyDescent="0.2">
      <c r="R36" s="98"/>
      <c r="S36" s="98"/>
      <c r="T36" s="98"/>
      <c r="U36" s="98"/>
      <c r="V36" s="98"/>
      <c r="W36" s="100"/>
      <c r="X36" s="106">
        <f>COUNTIF(Teste!$BJ$13:$BJ$44,'Análise estatística do teste'!Y36)</f>
        <v>0</v>
      </c>
      <c r="Y36" s="106">
        <v>12</v>
      </c>
      <c r="Z36" s="107" t="str">
        <f t="shared" si="1"/>
        <v/>
      </c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</row>
    <row r="37" spans="18:43" ht="18.75" customHeight="1" x14ac:dyDescent="0.2">
      <c r="R37" s="98"/>
      <c r="S37" s="98"/>
      <c r="T37" s="98"/>
      <c r="U37" s="98"/>
      <c r="V37" s="98"/>
      <c r="W37" s="100"/>
      <c r="X37" s="106">
        <f>COUNTIF(Teste!$BJ$13:$BJ$44,'Análise estatística do teste'!Y37)</f>
        <v>0</v>
      </c>
      <c r="Y37" s="106">
        <v>13</v>
      </c>
      <c r="Z37" s="107" t="str">
        <f t="shared" si="1"/>
        <v/>
      </c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</row>
    <row r="38" spans="18:43" ht="18.75" customHeight="1" x14ac:dyDescent="0.2">
      <c r="R38" s="98"/>
      <c r="S38" s="98"/>
      <c r="T38" s="98"/>
      <c r="U38" s="98"/>
      <c r="V38" s="98"/>
      <c r="W38" s="100"/>
      <c r="X38" s="106">
        <f>COUNTIF(Teste!$BJ$13:$BJ$44,'Análise estatística do teste'!Y38)</f>
        <v>0</v>
      </c>
      <c r="Y38" s="106">
        <v>14</v>
      </c>
      <c r="Z38" s="107" t="str">
        <f t="shared" si="1"/>
        <v/>
      </c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</row>
    <row r="39" spans="18:43" ht="18.75" customHeight="1" x14ac:dyDescent="0.2">
      <c r="R39" s="98"/>
      <c r="S39" s="98"/>
      <c r="T39" s="98"/>
      <c r="U39" s="98"/>
      <c r="V39" s="98"/>
      <c r="W39" s="100"/>
      <c r="X39" s="106">
        <f>COUNTIF(Teste!$BJ$13:$BJ$44,'Análise estatística do teste'!Y39)</f>
        <v>0</v>
      </c>
      <c r="Y39" s="106">
        <v>15</v>
      </c>
      <c r="Z39" s="107" t="str">
        <f t="shared" si="1"/>
        <v/>
      </c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</row>
    <row r="40" spans="18:43" ht="18.75" customHeight="1" x14ac:dyDescent="0.2">
      <c r="R40" s="98"/>
      <c r="S40" s="98"/>
      <c r="T40" s="98"/>
      <c r="U40" s="98"/>
      <c r="V40" s="98"/>
      <c r="W40" s="100"/>
      <c r="X40" s="106">
        <f>COUNTIF(Teste!$BJ$13:$BJ$44,'Análise estatística do teste'!Y40)</f>
        <v>0</v>
      </c>
      <c r="Y40" s="106">
        <v>16</v>
      </c>
      <c r="Z40" s="107" t="str">
        <f t="shared" si="1"/>
        <v/>
      </c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</row>
    <row r="41" spans="18:43" ht="18.75" customHeight="1" x14ac:dyDescent="0.2">
      <c r="R41" s="98"/>
      <c r="S41" s="98"/>
      <c r="T41" s="98"/>
      <c r="U41" s="98"/>
      <c r="V41" s="98"/>
      <c r="W41" s="100"/>
      <c r="X41" s="106">
        <f>COUNTIF(Teste!$BJ$13:$BJ$44,'Análise estatística do teste'!Y41)</f>
        <v>0</v>
      </c>
      <c r="Y41" s="106">
        <v>17</v>
      </c>
      <c r="Z41" s="107" t="str">
        <f t="shared" si="1"/>
        <v/>
      </c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</row>
    <row r="42" spans="18:43" ht="18.75" customHeight="1" x14ac:dyDescent="0.2">
      <c r="R42" s="98"/>
      <c r="S42" s="98"/>
      <c r="T42" s="98"/>
      <c r="U42" s="98"/>
      <c r="V42" s="98"/>
      <c r="W42" s="100"/>
      <c r="X42" s="106">
        <f>COUNTIF(Teste!$BJ$13:$BJ$44,'Análise estatística do teste'!Y42)</f>
        <v>0</v>
      </c>
      <c r="Y42" s="106">
        <v>18</v>
      </c>
      <c r="Z42" s="107" t="str">
        <f t="shared" si="1"/>
        <v/>
      </c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</row>
    <row r="43" spans="18:43" ht="18.75" customHeight="1" x14ac:dyDescent="0.2">
      <c r="R43" s="98"/>
      <c r="S43" s="98"/>
      <c r="T43" s="98"/>
      <c r="U43" s="98"/>
      <c r="V43" s="98"/>
      <c r="W43" s="100"/>
      <c r="X43" s="106">
        <f>COUNTIF(Teste!$BJ$13:$BJ$44,'Análise estatística do teste'!Y43)</f>
        <v>0</v>
      </c>
      <c r="Y43" s="106">
        <v>19</v>
      </c>
      <c r="Z43" s="107" t="str">
        <f t="shared" si="1"/>
        <v/>
      </c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9"/>
      <c r="AP43" s="99"/>
      <c r="AQ43" s="99"/>
    </row>
    <row r="44" spans="18:43" ht="18.75" customHeight="1" x14ac:dyDescent="0.2">
      <c r="R44" s="98"/>
      <c r="S44" s="98"/>
      <c r="T44" s="98"/>
      <c r="U44" s="98"/>
      <c r="V44" s="98"/>
      <c r="W44" s="100"/>
      <c r="X44" s="106">
        <f>COUNTIF(Teste!$BJ$13:$BJ$44,'Análise estatística do teste'!Y44)</f>
        <v>0</v>
      </c>
      <c r="Y44" s="106">
        <v>20</v>
      </c>
      <c r="Z44" s="107" t="str">
        <f t="shared" si="1"/>
        <v/>
      </c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9"/>
      <c r="AP44" s="99"/>
      <c r="AQ44" s="99"/>
    </row>
    <row r="45" spans="18:43" ht="18.75" customHeight="1" x14ac:dyDescent="0.2">
      <c r="R45" s="98"/>
      <c r="S45" s="98"/>
      <c r="T45" s="98"/>
      <c r="U45" s="98"/>
      <c r="V45" s="98"/>
      <c r="W45" s="100"/>
      <c r="X45" s="100"/>
      <c r="Y45" s="100"/>
      <c r="Z45" s="100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9"/>
      <c r="AP45" s="99"/>
      <c r="AQ45" s="99"/>
    </row>
    <row r="46" spans="18:43" x14ac:dyDescent="0.2">
      <c r="R46" s="98"/>
      <c r="S46" s="98"/>
      <c r="T46" s="98"/>
      <c r="U46" s="98"/>
      <c r="V46" s="98"/>
      <c r="W46" s="100"/>
      <c r="X46" s="100"/>
      <c r="Y46" s="100"/>
      <c r="Z46" s="100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9"/>
      <c r="AP46" s="99"/>
      <c r="AQ46" s="99"/>
    </row>
    <row r="47" spans="18:43" x14ac:dyDescent="0.2">
      <c r="R47" s="98"/>
      <c r="S47" s="98"/>
      <c r="T47" s="98"/>
      <c r="U47" s="98"/>
      <c r="V47" s="98"/>
      <c r="W47" s="100"/>
      <c r="X47" s="100"/>
      <c r="Y47" s="100"/>
      <c r="Z47" s="100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9"/>
      <c r="AP47" s="99"/>
      <c r="AQ47" s="99"/>
    </row>
    <row r="48" spans="18:43" x14ac:dyDescent="0.2">
      <c r="R48" s="98"/>
      <c r="S48" s="98"/>
      <c r="T48" s="98"/>
      <c r="U48" s="98"/>
      <c r="V48" s="98"/>
      <c r="W48" s="100"/>
      <c r="X48" s="100"/>
      <c r="Y48" s="100"/>
      <c r="Z48" s="100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9"/>
      <c r="AP48" s="99"/>
      <c r="AQ48" s="99"/>
    </row>
    <row r="49" spans="18:43" x14ac:dyDescent="0.2">
      <c r="R49" s="98"/>
      <c r="S49" s="98"/>
      <c r="T49" s="98"/>
      <c r="U49" s="98"/>
      <c r="V49" s="98"/>
      <c r="W49" s="100"/>
      <c r="X49" s="100"/>
      <c r="Y49" s="100"/>
      <c r="Z49" s="100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9"/>
      <c r="AP49" s="99"/>
      <c r="AQ49" s="99"/>
    </row>
    <row r="50" spans="18:43" x14ac:dyDescent="0.2"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9"/>
      <c r="AP50" s="99"/>
      <c r="AQ50" s="99"/>
    </row>
    <row r="51" spans="18:43" x14ac:dyDescent="0.2"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9"/>
      <c r="AP51" s="99"/>
      <c r="AQ51" s="99"/>
    </row>
    <row r="52" spans="18:43" x14ac:dyDescent="0.2"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9"/>
      <c r="AP52" s="99"/>
      <c r="AQ52" s="99"/>
    </row>
    <row r="53" spans="18:43" x14ac:dyDescent="0.2"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9"/>
      <c r="AP53" s="99"/>
      <c r="AQ53" s="99"/>
    </row>
    <row r="54" spans="18:43" x14ac:dyDescent="0.2"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9"/>
      <c r="AP54" s="99"/>
      <c r="AQ54" s="99"/>
    </row>
    <row r="55" spans="18:43" x14ac:dyDescent="0.2"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9"/>
      <c r="AP55" s="99"/>
      <c r="AQ55" s="99"/>
    </row>
    <row r="56" spans="18:43" x14ac:dyDescent="0.2"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9"/>
      <c r="AP56" s="99"/>
      <c r="AQ56" s="99"/>
    </row>
    <row r="57" spans="18:43" x14ac:dyDescent="0.2"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9"/>
      <c r="AP57" s="99"/>
      <c r="AQ57" s="99"/>
    </row>
    <row r="58" spans="18:43" x14ac:dyDescent="0.2"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9"/>
      <c r="AP58" s="99"/>
      <c r="AQ58" s="99"/>
    </row>
    <row r="59" spans="18:43" x14ac:dyDescent="0.2"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9"/>
      <c r="AP59" s="99"/>
      <c r="AQ59" s="99"/>
    </row>
    <row r="60" spans="18:43" x14ac:dyDescent="0.2"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9"/>
      <c r="AP60" s="99"/>
      <c r="AQ60" s="99"/>
    </row>
    <row r="61" spans="18:43" x14ac:dyDescent="0.2"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9"/>
      <c r="AP61" s="99"/>
      <c r="AQ61" s="99"/>
    </row>
    <row r="62" spans="18:43" x14ac:dyDescent="0.2"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9"/>
      <c r="AP62" s="99"/>
      <c r="AQ62" s="99"/>
    </row>
    <row r="63" spans="18:43" x14ac:dyDescent="0.2"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9"/>
      <c r="AP63" s="99"/>
      <c r="AQ63" s="99"/>
    </row>
    <row r="64" spans="18:43" x14ac:dyDescent="0.2"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9"/>
      <c r="AP64" s="99"/>
      <c r="AQ64" s="99"/>
    </row>
    <row r="65" spans="18:43" x14ac:dyDescent="0.2"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9"/>
      <c r="AP65" s="99"/>
      <c r="AQ65" s="99"/>
    </row>
    <row r="66" spans="18:43" x14ac:dyDescent="0.2"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9"/>
      <c r="AP66" s="99"/>
      <c r="AQ66" s="99"/>
    </row>
  </sheetData>
  <sheetProtection password="DCD1" sheet="1" objects="1" scenarios="1" selectLockedCells="1"/>
  <mergeCells count="11">
    <mergeCell ref="F4:G4"/>
    <mergeCell ref="B9:E9"/>
    <mergeCell ref="B10:E10"/>
    <mergeCell ref="B11:E11"/>
    <mergeCell ref="B20:D20"/>
    <mergeCell ref="B26:D26"/>
    <mergeCell ref="B21:D21"/>
    <mergeCell ref="F5:G5"/>
    <mergeCell ref="B22:D22"/>
    <mergeCell ref="B24:D24"/>
    <mergeCell ref="B25:D2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07FC40B4C50149A3499400246129F6" ma:contentTypeVersion="11" ma:contentTypeDescription="Criar um novo documento." ma:contentTypeScope="" ma:versionID="353a1e3dd6dfa0827ba2b0de167b764e">
  <xsd:schema xmlns:xsd="http://www.w3.org/2001/XMLSchema" xmlns:xs="http://www.w3.org/2001/XMLSchema" xmlns:p="http://schemas.microsoft.com/office/2006/metadata/properties" xmlns:ns2="d028b8fb-f517-4182-84f5-47515d2c2a12" xmlns:ns3="386c260b-ad25-4ae0-9214-0447e65e6f89" targetNamespace="http://schemas.microsoft.com/office/2006/metadata/properties" ma:root="true" ma:fieldsID="aa53943db9d443247ae9f8f29887878d" ns2:_="" ns3:_="">
    <xsd:import namespace="d028b8fb-f517-4182-84f5-47515d2c2a12"/>
    <xsd:import namespace="386c260b-ad25-4ae0-9214-0447e65e6f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b8fb-f517-4182-84f5-47515d2c2a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726cd9b-4de0-4516-b79a-b7b18dc61715}" ma:internalName="TaxCatchAll" ma:showField="CatchAllData" ma:web="d028b8fb-f517-4182-84f5-47515d2c2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c260b-ad25-4ae0-9214-0447e65e6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a6835972-f8a2-4812-8b30-771f0bdf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c260b-ad25-4ae0-9214-0447e65e6f89">
      <Terms xmlns="http://schemas.microsoft.com/office/infopath/2007/PartnerControls"/>
    </lcf76f155ced4ddcb4097134ff3c332f>
    <TaxCatchAll xmlns="d028b8fb-f517-4182-84f5-47515d2c2a12" xsi:nil="true"/>
  </documentManagement>
</p:properties>
</file>

<file path=customXml/itemProps1.xml><?xml version="1.0" encoding="utf-8"?>
<ds:datastoreItem xmlns:ds="http://schemas.openxmlformats.org/officeDocument/2006/customXml" ds:itemID="{D6B85788-63F8-4D7C-B0E3-5F7928896B42}"/>
</file>

<file path=customXml/itemProps2.xml><?xml version="1.0" encoding="utf-8"?>
<ds:datastoreItem xmlns:ds="http://schemas.openxmlformats.org/officeDocument/2006/customXml" ds:itemID="{BB4D8AC5-1C8F-4C5F-A2D0-D34C52A36B08}"/>
</file>

<file path=customXml/itemProps3.xml><?xml version="1.0" encoding="utf-8"?>
<ds:datastoreItem xmlns:ds="http://schemas.openxmlformats.org/officeDocument/2006/customXml" ds:itemID="{221A71B6-53A5-4A9C-A97A-8DF3AD3FF6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Dados</vt:lpstr>
      <vt:lpstr>Teste</vt:lpstr>
      <vt:lpstr>Teste - imprimir</vt:lpstr>
      <vt:lpstr>Análise estatística do teste</vt:lpstr>
      <vt:lpstr>'Análise estatística do teste'!Print_Area</vt:lpstr>
      <vt:lpstr>Dados!Print_Area</vt:lpstr>
      <vt:lpstr>Teste!Print_Area</vt:lpstr>
      <vt:lpstr>'Teste - imprimir'!Print_Area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Sá</dc:creator>
  <cp:lastModifiedBy>Álvaro Carvalho</cp:lastModifiedBy>
  <cp:lastPrinted>2010-05-18T17:13:47Z</cp:lastPrinted>
  <dcterms:created xsi:type="dcterms:W3CDTF">2010-04-20T09:16:00Z</dcterms:created>
  <dcterms:modified xsi:type="dcterms:W3CDTF">2016-06-29T14:43:21Z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0x0101006607FC40B4C50149A3499400246129F6</vt:lpwstr>
  </property>
</Properties>
</file>