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6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worksheets/sheet1.xml" ContentType="application/vnd.openxmlformats-officedocument.spreadsheetml.worksheet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arvalho\AppData\Local\Microsoft\Windows\INetCache\Content.Outlook\QVDYFO30\"/>
    </mc:Choice>
  </mc:AlternateContent>
  <bookViews>
    <workbookView xWindow="120" yWindow="45" windowWidth="19320" windowHeight="11760" tabRatio="840"/>
  </bookViews>
  <sheets>
    <sheet name="Dados" sheetId="5" r:id="rId1"/>
    <sheet name="1.º Per." sheetId="6" r:id="rId2"/>
    <sheet name="1.º Per. - imprimir" sheetId="11" r:id="rId3"/>
    <sheet name="Análise estatística 1.º Per." sheetId="3" r:id="rId4"/>
    <sheet name="2.º Per." sheetId="41" r:id="rId5"/>
    <sheet name="2.º Per. - imprimir" sheetId="42" r:id="rId6"/>
    <sheet name="Análise estatística 2.º Per." sheetId="43" r:id="rId7"/>
    <sheet name="3.º Per." sheetId="44" r:id="rId8"/>
    <sheet name="3.º Per. - imprimir" sheetId="45" r:id="rId9"/>
    <sheet name="Análise estatística 3.º Per." sheetId="46" r:id="rId10"/>
  </sheets>
  <definedNames>
    <definedName name="_xlnm.Print_Area" localSheetId="1">'1.º Per.'!$A$1:$Y$51</definedName>
    <definedName name="_xlnm.Print_Area" localSheetId="4">'2.º Per.'!$A$1:$Y$51</definedName>
    <definedName name="_xlnm.Print_Area" localSheetId="7">'3.º Per.'!$A$1:$Y$51</definedName>
    <definedName name="_xlnm.Print_Area" localSheetId="8">'3.º Per. - imprimir'!$A$1:$J$45</definedName>
    <definedName name="_xlnm.Print_Area" localSheetId="3">'Análise estatística 1.º Per.'!$A$1:$N$49</definedName>
    <definedName name="_xlnm.Print_Area" localSheetId="6">'Análise estatística 2.º Per.'!$A$1:$N$49</definedName>
    <definedName name="_xlnm.Print_Area" localSheetId="9">'Análise estatística 3.º Per.'!$A$1:$N$49</definedName>
    <definedName name="_xlnm.Print_Area" localSheetId="0">Dados!$A$1:$L$52</definedName>
  </definedNames>
  <calcPr calcId="171027"/>
</workbook>
</file>

<file path=xl/calcChain.xml><?xml version="1.0" encoding="utf-8"?>
<calcChain xmlns="http://schemas.openxmlformats.org/spreadsheetml/2006/main">
  <c r="C2" i="46" l="1"/>
  <c r="D4" i="46"/>
  <c r="F4" i="46"/>
  <c r="D5" i="46"/>
  <c r="E9" i="46"/>
  <c r="B2" i="45"/>
  <c r="C4" i="45"/>
  <c r="E4" i="45"/>
  <c r="C5" i="45"/>
  <c r="A2" i="44"/>
  <c r="B4" i="44"/>
  <c r="D4" i="44"/>
  <c r="J4" i="44"/>
  <c r="AH8" i="44"/>
  <c r="B10" i="44"/>
  <c r="J10" i="44" s="1"/>
  <c r="D10" i="45" s="1"/>
  <c r="Q10" i="44"/>
  <c r="E10" i="45" s="1"/>
  <c r="Y10" i="44"/>
  <c r="I10" i="45" s="1"/>
  <c r="B11" i="44"/>
  <c r="J11" i="44" s="1"/>
  <c r="D11" i="45" s="1"/>
  <c r="B12" i="44"/>
  <c r="J12" i="44" s="1"/>
  <c r="D12" i="45" s="1"/>
  <c r="AH12" i="44"/>
  <c r="B13" i="44"/>
  <c r="J13" i="44" s="1"/>
  <c r="D13" i="45" s="1"/>
  <c r="Q13" i="44"/>
  <c r="E13" i="45" s="1"/>
  <c r="B14" i="44"/>
  <c r="J14" i="44" s="1"/>
  <c r="D14" i="45" s="1"/>
  <c r="Q14" i="44"/>
  <c r="E14" i="45" s="1"/>
  <c r="Y14" i="44"/>
  <c r="I14" i="45" s="1"/>
  <c r="B15" i="44"/>
  <c r="J15" i="44" s="1"/>
  <c r="D15" i="45" s="1"/>
  <c r="B16" i="44"/>
  <c r="J16" i="44" s="1"/>
  <c r="D16" i="45" s="1"/>
  <c r="AH16" i="44"/>
  <c r="B17" i="44"/>
  <c r="J17" i="44" s="1"/>
  <c r="D17" i="45" s="1"/>
  <c r="Q17" i="44"/>
  <c r="E17" i="45" s="1"/>
  <c r="B18" i="44"/>
  <c r="J18" i="44" s="1"/>
  <c r="D18" i="45" s="1"/>
  <c r="Q18" i="44"/>
  <c r="E18" i="45" s="1"/>
  <c r="B19" i="44"/>
  <c r="J19" i="44" s="1"/>
  <c r="D19" i="45" s="1"/>
  <c r="Q19" i="44"/>
  <c r="E19" i="45" s="1"/>
  <c r="Y19" i="44"/>
  <c r="I19" i="45" s="1"/>
  <c r="B20" i="44"/>
  <c r="J20" i="44" s="1"/>
  <c r="D20" i="45" s="1"/>
  <c r="B21" i="44"/>
  <c r="J21" i="44" s="1"/>
  <c r="D21" i="45" s="1"/>
  <c r="B22" i="44"/>
  <c r="J22" i="44" s="1"/>
  <c r="D22" i="45" s="1"/>
  <c r="B23" i="44"/>
  <c r="J23" i="44" s="1"/>
  <c r="D23" i="45" s="1"/>
  <c r="Y23" i="44"/>
  <c r="I23" i="45" s="1"/>
  <c r="B24" i="44"/>
  <c r="J24" i="44" s="1"/>
  <c r="D24" i="45" s="1"/>
  <c r="Q24" i="44"/>
  <c r="E24" i="45" s="1"/>
  <c r="B25" i="44"/>
  <c r="J25" i="44" s="1"/>
  <c r="D25" i="45" s="1"/>
  <c r="Q25" i="44"/>
  <c r="E25" i="45" s="1"/>
  <c r="B26" i="44"/>
  <c r="J26" i="44" s="1"/>
  <c r="D26" i="45" s="1"/>
  <c r="Q26" i="44"/>
  <c r="E26" i="45" s="1"/>
  <c r="B27" i="44"/>
  <c r="J27" i="44" s="1"/>
  <c r="D27" i="45" s="1"/>
  <c r="Q27" i="44"/>
  <c r="E27" i="45" s="1"/>
  <c r="Y27" i="44"/>
  <c r="G27" i="45" s="1"/>
  <c r="B28" i="44"/>
  <c r="J28" i="44" s="1"/>
  <c r="D28" i="45" s="1"/>
  <c r="B29" i="44"/>
  <c r="J29" i="44" s="1"/>
  <c r="D29" i="45" s="1"/>
  <c r="B30" i="44"/>
  <c r="J30" i="44" s="1"/>
  <c r="D30" i="45" s="1"/>
  <c r="B31" i="44"/>
  <c r="J31" i="44" s="1"/>
  <c r="D31" i="45" s="1"/>
  <c r="Y31" i="44"/>
  <c r="G31" i="45" s="1"/>
  <c r="B32" i="44"/>
  <c r="J32" i="44" s="1"/>
  <c r="D32" i="45" s="1"/>
  <c r="Q32" i="44"/>
  <c r="E32" i="45" s="1"/>
  <c r="B33" i="44"/>
  <c r="J33" i="44" s="1"/>
  <c r="D33" i="45" s="1"/>
  <c r="Q33" i="44"/>
  <c r="E33" i="45" s="1"/>
  <c r="B34" i="44"/>
  <c r="J34" i="44" s="1"/>
  <c r="D34" i="45" s="1"/>
  <c r="Q34" i="44"/>
  <c r="E34" i="45" s="1"/>
  <c r="B35" i="44"/>
  <c r="J35" i="44" s="1"/>
  <c r="D35" i="45" s="1"/>
  <c r="Q35" i="44"/>
  <c r="E35" i="45" s="1"/>
  <c r="Y35" i="44"/>
  <c r="G35" i="45" s="1"/>
  <c r="B36" i="44"/>
  <c r="J36" i="44" s="1"/>
  <c r="D36" i="45" s="1"/>
  <c r="B37" i="44"/>
  <c r="J37" i="44" s="1"/>
  <c r="D37" i="45" s="1"/>
  <c r="B38" i="44"/>
  <c r="J38" i="44" s="1"/>
  <c r="D38" i="45" s="1"/>
  <c r="B39" i="44"/>
  <c r="J39" i="44" s="1"/>
  <c r="D39" i="45" s="1"/>
  <c r="Y39" i="44"/>
  <c r="G39" i="45" s="1"/>
  <c r="B40" i="44"/>
  <c r="J40" i="44" s="1"/>
  <c r="D40" i="45" s="1"/>
  <c r="Q40" i="44"/>
  <c r="E40" i="45" s="1"/>
  <c r="B41" i="44"/>
  <c r="J41" i="44" s="1"/>
  <c r="D41" i="45" s="1"/>
  <c r="Q41" i="44"/>
  <c r="E41" i="45" s="1"/>
  <c r="C2" i="43"/>
  <c r="D4" i="43"/>
  <c r="F4" i="43"/>
  <c r="D5" i="43"/>
  <c r="E9" i="43"/>
  <c r="B2" i="42"/>
  <c r="C4" i="42"/>
  <c r="E4" i="42"/>
  <c r="C5" i="42"/>
  <c r="A2" i="41"/>
  <c r="B4" i="41"/>
  <c r="D4" i="41"/>
  <c r="J4" i="41"/>
  <c r="AH8" i="41"/>
  <c r="B10" i="41"/>
  <c r="J10" i="41" s="1"/>
  <c r="D10" i="42" s="1"/>
  <c r="Q10" i="41"/>
  <c r="E10" i="42" s="1"/>
  <c r="Y10" i="41"/>
  <c r="C10" i="44" s="1"/>
  <c r="B11" i="41"/>
  <c r="J11" i="41" s="1"/>
  <c r="D11" i="42" s="1"/>
  <c r="B12" i="41"/>
  <c r="J12" i="41" s="1"/>
  <c r="D12" i="42" s="1"/>
  <c r="AH12" i="41"/>
  <c r="B13" i="41"/>
  <c r="Q13" i="41" s="1"/>
  <c r="E13" i="42" s="1"/>
  <c r="B14" i="41"/>
  <c r="Q14" i="41" s="1"/>
  <c r="E14" i="42" s="1"/>
  <c r="B15" i="41"/>
  <c r="Q15" i="41" s="1"/>
  <c r="E15" i="42" s="1"/>
  <c r="Y15" i="41"/>
  <c r="Z15" i="41" s="1"/>
  <c r="AB15" i="41" s="1"/>
  <c r="B16" i="41"/>
  <c r="J16" i="41"/>
  <c r="D16" i="42" s="1"/>
  <c r="Q16" i="41"/>
  <c r="E16" i="42" s="1"/>
  <c r="W16" i="41"/>
  <c r="F16" i="42" s="1"/>
  <c r="AH16" i="41"/>
  <c r="B17" i="41"/>
  <c r="Q17" i="41" s="1"/>
  <c r="E17" i="42" s="1"/>
  <c r="B18" i="41"/>
  <c r="Q18" i="41" s="1"/>
  <c r="E18" i="42" s="1"/>
  <c r="Y18" i="41"/>
  <c r="C18" i="44" s="1"/>
  <c r="B19" i="41"/>
  <c r="J19" i="41"/>
  <c r="D19" i="42" s="1"/>
  <c r="Q19" i="41"/>
  <c r="E19" i="42" s="1"/>
  <c r="W19" i="41"/>
  <c r="F19" i="42" s="1"/>
  <c r="B20" i="41"/>
  <c r="J20" i="41"/>
  <c r="D20" i="42" s="1"/>
  <c r="Q20" i="41"/>
  <c r="E20" i="42" s="1"/>
  <c r="W20" i="41"/>
  <c r="F20" i="42" s="1"/>
  <c r="B21" i="41"/>
  <c r="J21" i="41"/>
  <c r="D21" i="42" s="1"/>
  <c r="Q21" i="41"/>
  <c r="E21" i="42" s="1"/>
  <c r="W21" i="41"/>
  <c r="F21" i="42" s="1"/>
  <c r="B22" i="41"/>
  <c r="J22" i="41"/>
  <c r="D22" i="42" s="1"/>
  <c r="Q22" i="41"/>
  <c r="E22" i="42" s="1"/>
  <c r="W22" i="41"/>
  <c r="F22" i="42" s="1"/>
  <c r="B23" i="41"/>
  <c r="J23" i="41"/>
  <c r="D23" i="42" s="1"/>
  <c r="Q23" i="41"/>
  <c r="E23" i="42" s="1"/>
  <c r="W23" i="41"/>
  <c r="F23" i="42" s="1"/>
  <c r="B24" i="41"/>
  <c r="J24" i="41"/>
  <c r="D24" i="42" s="1"/>
  <c r="Q24" i="41"/>
  <c r="E24" i="42" s="1"/>
  <c r="W24" i="41"/>
  <c r="F24" i="42" s="1"/>
  <c r="B25" i="41"/>
  <c r="J25" i="41"/>
  <c r="D25" i="42" s="1"/>
  <c r="Q25" i="41"/>
  <c r="E25" i="42" s="1"/>
  <c r="W25" i="41"/>
  <c r="F25" i="42" s="1"/>
  <c r="B26" i="41"/>
  <c r="J26" i="41"/>
  <c r="D26" i="42" s="1"/>
  <c r="Q26" i="41"/>
  <c r="E26" i="42" s="1"/>
  <c r="W26" i="41"/>
  <c r="F26" i="42" s="1"/>
  <c r="Y26" i="41"/>
  <c r="C26" i="44" s="1"/>
  <c r="B27" i="41"/>
  <c r="Q27" i="41" s="1"/>
  <c r="E27" i="42" s="1"/>
  <c r="B28" i="41"/>
  <c r="Q28" i="41" s="1"/>
  <c r="E28" i="42" s="1"/>
  <c r="B29" i="41"/>
  <c r="Q29" i="41" s="1"/>
  <c r="E29" i="42" s="1"/>
  <c r="B30" i="41"/>
  <c r="Q30" i="41" s="1"/>
  <c r="E30" i="42" s="1"/>
  <c r="B31" i="41"/>
  <c r="J31" i="41" s="1"/>
  <c r="D31" i="42" s="1"/>
  <c r="B32" i="41"/>
  <c r="J32" i="41" s="1"/>
  <c r="D32" i="42" s="1"/>
  <c r="Q32" i="41"/>
  <c r="E32" i="42" s="1"/>
  <c r="B33" i="41"/>
  <c r="J33" i="41" s="1"/>
  <c r="D33" i="42" s="1"/>
  <c r="Q33" i="41"/>
  <c r="E33" i="42" s="1"/>
  <c r="B34" i="41"/>
  <c r="J34" i="41" s="1"/>
  <c r="D34" i="42" s="1"/>
  <c r="Q34" i="41"/>
  <c r="E34" i="42" s="1"/>
  <c r="Y34" i="41"/>
  <c r="C34" i="44" s="1"/>
  <c r="B35" i="41"/>
  <c r="J35" i="41" s="1"/>
  <c r="D35" i="42" s="1"/>
  <c r="B36" i="41"/>
  <c r="J36" i="41" s="1"/>
  <c r="D36" i="42" s="1"/>
  <c r="B37" i="41"/>
  <c r="J37" i="41" s="1"/>
  <c r="D37" i="42" s="1"/>
  <c r="B38" i="41"/>
  <c r="J38" i="41" s="1"/>
  <c r="D38" i="42" s="1"/>
  <c r="B39" i="41"/>
  <c r="J39" i="41" s="1"/>
  <c r="D39" i="42" s="1"/>
  <c r="B40" i="41"/>
  <c r="J40" i="41" s="1"/>
  <c r="D40" i="42" s="1"/>
  <c r="B41" i="41"/>
  <c r="J41" i="41" s="1"/>
  <c r="D41" i="42" s="1"/>
  <c r="C2" i="3"/>
  <c r="D4" i="3"/>
  <c r="F4" i="3"/>
  <c r="D5" i="3"/>
  <c r="E9" i="3"/>
  <c r="B2" i="11"/>
  <c r="C4" i="11"/>
  <c r="E4" i="11"/>
  <c r="C5" i="11"/>
  <c r="A2" i="6"/>
  <c r="B4" i="6"/>
  <c r="D4" i="6"/>
  <c r="J4" i="6"/>
  <c r="AH8" i="6"/>
  <c r="B10" i="6"/>
  <c r="C10" i="11" s="1"/>
  <c r="Y10" i="6"/>
  <c r="B11" i="6"/>
  <c r="C11" i="11" s="1"/>
  <c r="J11" i="6"/>
  <c r="Q11" i="6"/>
  <c r="E11" i="11" s="1"/>
  <c r="W11" i="6"/>
  <c r="F11" i="11" s="1"/>
  <c r="B12" i="6"/>
  <c r="J12" i="6"/>
  <c r="D12" i="11" s="1"/>
  <c r="Q12" i="6"/>
  <c r="E12" i="11" s="1"/>
  <c r="W12" i="6"/>
  <c r="Y12" i="6" s="1"/>
  <c r="Z12" i="6" s="1"/>
  <c r="AB12" i="6" s="1"/>
  <c r="AH12" i="6"/>
  <c r="B13" i="6"/>
  <c r="J13" i="6" s="1"/>
  <c r="B14" i="6"/>
  <c r="C14" i="11" s="1"/>
  <c r="B15" i="6"/>
  <c r="J15" i="6" s="1"/>
  <c r="B16" i="6"/>
  <c r="C16" i="11" s="1"/>
  <c r="Y16" i="6"/>
  <c r="AH16" i="6"/>
  <c r="B17" i="6"/>
  <c r="J17" i="6" s="1"/>
  <c r="D17" i="11" s="1"/>
  <c r="Y17" i="6"/>
  <c r="B18" i="6"/>
  <c r="J18" i="6" s="1"/>
  <c r="Q18" i="6"/>
  <c r="E18" i="11" s="1"/>
  <c r="B19" i="6"/>
  <c r="C19" i="11" s="1"/>
  <c r="Q19" i="6"/>
  <c r="E19" i="11" s="1"/>
  <c r="B20" i="6"/>
  <c r="J20" i="6" s="1"/>
  <c r="Q20" i="6"/>
  <c r="E20" i="11" s="1"/>
  <c r="B21" i="6"/>
  <c r="J21" i="6" s="1"/>
  <c r="D21" i="11" s="1"/>
  <c r="Q21" i="6"/>
  <c r="E21" i="11" s="1"/>
  <c r="Y21" i="6"/>
  <c r="B22" i="6"/>
  <c r="B23" i="6"/>
  <c r="J23" i="6" s="1"/>
  <c r="D23" i="11" s="1"/>
  <c r="B24" i="6"/>
  <c r="C24" i="11" s="1"/>
  <c r="B25" i="6"/>
  <c r="J25" i="6" s="1"/>
  <c r="B26" i="6"/>
  <c r="C26" i="11" s="1"/>
  <c r="Y26" i="6"/>
  <c r="Z26" i="6" s="1"/>
  <c r="AB26" i="6" s="1"/>
  <c r="B27" i="6"/>
  <c r="C27" i="11" s="1"/>
  <c r="Q27" i="6"/>
  <c r="E27" i="11" s="1"/>
  <c r="B28" i="6"/>
  <c r="J28" i="6" s="1"/>
  <c r="D28" i="11" s="1"/>
  <c r="Q28" i="6"/>
  <c r="E28" i="11" s="1"/>
  <c r="B29" i="6"/>
  <c r="C29" i="11" s="1"/>
  <c r="Q29" i="6"/>
  <c r="E29" i="11" s="1"/>
  <c r="B30" i="6"/>
  <c r="J30" i="6" s="1"/>
  <c r="D30" i="11" s="1"/>
  <c r="Q30" i="6"/>
  <c r="E30" i="11" s="1"/>
  <c r="Y30" i="6"/>
  <c r="Z30" i="6" s="1"/>
  <c r="AB30" i="6" s="1"/>
  <c r="B31" i="6"/>
  <c r="J31" i="6" s="1"/>
  <c r="B32" i="6"/>
  <c r="B33" i="6"/>
  <c r="J33" i="6" s="1"/>
  <c r="D33" i="11" s="1"/>
  <c r="Y33" i="6"/>
  <c r="B34" i="6"/>
  <c r="J34" i="6" s="1"/>
  <c r="Q34" i="6"/>
  <c r="E34" i="11" s="1"/>
  <c r="B35" i="6"/>
  <c r="C35" i="11" s="1"/>
  <c r="Q35" i="6"/>
  <c r="E35" i="11" s="1"/>
  <c r="B36" i="6"/>
  <c r="J36" i="6" s="1"/>
  <c r="Q36" i="6"/>
  <c r="E36" i="11" s="1"/>
  <c r="B37" i="6"/>
  <c r="J37" i="6" s="1"/>
  <c r="D37" i="11" s="1"/>
  <c r="Q37" i="6"/>
  <c r="E37" i="11" s="1"/>
  <c r="Y37" i="6"/>
  <c r="C37" i="41" s="1"/>
  <c r="B38" i="6"/>
  <c r="B39" i="6"/>
  <c r="J39" i="6" s="1"/>
  <c r="D39" i="11" s="1"/>
  <c r="B40" i="6"/>
  <c r="B41" i="6"/>
  <c r="J41" i="6" s="1"/>
  <c r="C21" i="11" l="1"/>
  <c r="W30" i="6"/>
  <c r="F30" i="11" s="1"/>
  <c r="W29" i="6"/>
  <c r="F29" i="11" s="1"/>
  <c r="J29" i="6"/>
  <c r="W28" i="6"/>
  <c r="Y28" i="6" s="1"/>
  <c r="Z28" i="6" s="1"/>
  <c r="AB28" i="6" s="1"/>
  <c r="W27" i="6"/>
  <c r="F27" i="11" s="1"/>
  <c r="J27" i="6"/>
  <c r="Q25" i="6"/>
  <c r="E25" i="11" s="1"/>
  <c r="Q24" i="6"/>
  <c r="E24" i="11" s="1"/>
  <c r="Q23" i="6"/>
  <c r="E23" i="11" s="1"/>
  <c r="W21" i="6"/>
  <c r="F21" i="11" s="1"/>
  <c r="W20" i="6"/>
  <c r="F20" i="11" s="1"/>
  <c r="W19" i="6"/>
  <c r="Y19" i="6" s="1"/>
  <c r="J19" i="6"/>
  <c r="D19" i="11" s="1"/>
  <c r="W18" i="6"/>
  <c r="F18" i="11" s="1"/>
  <c r="Q41" i="41"/>
  <c r="E41" i="42" s="1"/>
  <c r="Q40" i="41"/>
  <c r="E40" i="42" s="1"/>
  <c r="Q39" i="41"/>
  <c r="E39" i="42" s="1"/>
  <c r="Q38" i="41"/>
  <c r="E38" i="42" s="1"/>
  <c r="Q37" i="41"/>
  <c r="E37" i="42" s="1"/>
  <c r="Q36" i="41"/>
  <c r="E36" i="42" s="1"/>
  <c r="Q35" i="41"/>
  <c r="E35" i="42" s="1"/>
  <c r="Q12" i="41"/>
  <c r="E12" i="42" s="1"/>
  <c r="Q11" i="41"/>
  <c r="E11" i="42" s="1"/>
  <c r="Q39" i="44"/>
  <c r="E39" i="45" s="1"/>
  <c r="Q38" i="44"/>
  <c r="E38" i="45" s="1"/>
  <c r="Q37" i="44"/>
  <c r="E37" i="45" s="1"/>
  <c r="Q36" i="44"/>
  <c r="E36" i="45" s="1"/>
  <c r="Q31" i="44"/>
  <c r="E31" i="45" s="1"/>
  <c r="Q30" i="44"/>
  <c r="E30" i="45" s="1"/>
  <c r="Q29" i="44"/>
  <c r="E29" i="45" s="1"/>
  <c r="Q28" i="44"/>
  <c r="E28" i="45" s="1"/>
  <c r="Q23" i="44"/>
  <c r="E23" i="45" s="1"/>
  <c r="Q22" i="44"/>
  <c r="E22" i="45" s="1"/>
  <c r="Q21" i="44"/>
  <c r="E21" i="45" s="1"/>
  <c r="Q20" i="44"/>
  <c r="E20" i="45" s="1"/>
  <c r="Q16" i="44"/>
  <c r="E16" i="45" s="1"/>
  <c r="Q15" i="44"/>
  <c r="E15" i="45" s="1"/>
  <c r="Q12" i="44"/>
  <c r="E12" i="45" s="1"/>
  <c r="Q11" i="44"/>
  <c r="E11" i="45" s="1"/>
  <c r="C37" i="11"/>
  <c r="W37" i="6"/>
  <c r="F37" i="11" s="1"/>
  <c r="W36" i="6"/>
  <c r="F36" i="11" s="1"/>
  <c r="W35" i="6"/>
  <c r="Y35" i="6" s="1"/>
  <c r="C35" i="41" s="1"/>
  <c r="J35" i="6"/>
  <c r="D35" i="11" s="1"/>
  <c r="W34" i="6"/>
  <c r="F34" i="11" s="1"/>
  <c r="Q17" i="6"/>
  <c r="E17" i="11" s="1"/>
  <c r="Q16" i="6"/>
  <c r="E16" i="11" s="1"/>
  <c r="Q15" i="6"/>
  <c r="E15" i="11" s="1"/>
  <c r="Q14" i="6"/>
  <c r="E14" i="11" s="1"/>
  <c r="Q13" i="6"/>
  <c r="E13" i="11" s="1"/>
  <c r="Q10" i="6"/>
  <c r="E10" i="11" s="1"/>
  <c r="W34" i="41"/>
  <c r="F34" i="42" s="1"/>
  <c r="W33" i="41"/>
  <c r="F33" i="42" s="1"/>
  <c r="W32" i="41"/>
  <c r="F32" i="42" s="1"/>
  <c r="W31" i="41"/>
  <c r="F31" i="42" s="1"/>
  <c r="W12" i="41"/>
  <c r="F12" i="42" s="1"/>
  <c r="W11" i="41"/>
  <c r="F11" i="42" s="1"/>
  <c r="W39" i="44"/>
  <c r="F39" i="45" s="1"/>
  <c r="W38" i="44"/>
  <c r="F38" i="45" s="1"/>
  <c r="W37" i="44"/>
  <c r="F37" i="45" s="1"/>
  <c r="W36" i="44"/>
  <c r="F36" i="45" s="1"/>
  <c r="W31" i="44"/>
  <c r="F31" i="45" s="1"/>
  <c r="W30" i="44"/>
  <c r="F30" i="45" s="1"/>
  <c r="W29" i="44"/>
  <c r="F29" i="45" s="1"/>
  <c r="W28" i="44"/>
  <c r="F28" i="45" s="1"/>
  <c r="W23" i="44"/>
  <c r="F23" i="45" s="1"/>
  <c r="W22" i="44"/>
  <c r="F22" i="45" s="1"/>
  <c r="W21" i="44"/>
  <c r="F21" i="45" s="1"/>
  <c r="W20" i="44"/>
  <c r="F20" i="45" s="1"/>
  <c r="W16" i="44"/>
  <c r="F16" i="45" s="1"/>
  <c r="W15" i="44"/>
  <c r="F15" i="45" s="1"/>
  <c r="W12" i="44"/>
  <c r="F12" i="45" s="1"/>
  <c r="W11" i="44"/>
  <c r="F11" i="45" s="1"/>
  <c r="Q41" i="6"/>
  <c r="E41" i="11" s="1"/>
  <c r="C40" i="45"/>
  <c r="C40" i="42"/>
  <c r="Q39" i="6"/>
  <c r="E39" i="11" s="1"/>
  <c r="C38" i="45"/>
  <c r="C38" i="42"/>
  <c r="Q33" i="6"/>
  <c r="E33" i="11" s="1"/>
  <c r="C32" i="45"/>
  <c r="C32" i="42"/>
  <c r="Q31" i="6"/>
  <c r="E31" i="11" s="1"/>
  <c r="Q26" i="6"/>
  <c r="E26" i="11" s="1"/>
  <c r="C22" i="45"/>
  <c r="C22" i="42"/>
  <c r="W41" i="6"/>
  <c r="F41" i="11" s="1"/>
  <c r="W40" i="6"/>
  <c r="F40" i="11" s="1"/>
  <c r="J40" i="6"/>
  <c r="D40" i="11" s="1"/>
  <c r="W39" i="6"/>
  <c r="Y39" i="6" s="1"/>
  <c r="C39" i="41" s="1"/>
  <c r="W38" i="6"/>
  <c r="F38" i="11" s="1"/>
  <c r="J38" i="6"/>
  <c r="C37" i="45"/>
  <c r="C37" i="42"/>
  <c r="C36" i="45"/>
  <c r="C36" i="42"/>
  <c r="C35" i="45"/>
  <c r="C35" i="42"/>
  <c r="C34" i="45"/>
  <c r="C34" i="42"/>
  <c r="W33" i="6"/>
  <c r="F33" i="11" s="1"/>
  <c r="W32" i="6"/>
  <c r="Y32" i="6" s="1"/>
  <c r="Z32" i="6" s="1"/>
  <c r="AB32" i="6" s="1"/>
  <c r="J32" i="6"/>
  <c r="D32" i="11" s="1"/>
  <c r="W31" i="6"/>
  <c r="F31" i="11" s="1"/>
  <c r="C30" i="45"/>
  <c r="C30" i="42"/>
  <c r="C29" i="45"/>
  <c r="C29" i="42"/>
  <c r="C28" i="45"/>
  <c r="C28" i="42"/>
  <c r="C27" i="45"/>
  <c r="C27" i="42"/>
  <c r="W26" i="6"/>
  <c r="F26" i="11" s="1"/>
  <c r="J26" i="6"/>
  <c r="D26" i="11" s="1"/>
  <c r="W25" i="6"/>
  <c r="F25" i="11" s="1"/>
  <c r="W24" i="6"/>
  <c r="F24" i="11" s="1"/>
  <c r="J24" i="6"/>
  <c r="D24" i="11" s="1"/>
  <c r="W23" i="6"/>
  <c r="Y23" i="6" s="1"/>
  <c r="W22" i="6"/>
  <c r="F22" i="11" s="1"/>
  <c r="J22" i="6"/>
  <c r="C21" i="45"/>
  <c r="C21" i="42"/>
  <c r="C20" i="45"/>
  <c r="C20" i="42"/>
  <c r="C19" i="45"/>
  <c r="C19" i="42"/>
  <c r="C18" i="45"/>
  <c r="C18" i="42"/>
  <c r="W17" i="6"/>
  <c r="F17" i="11" s="1"/>
  <c r="W16" i="6"/>
  <c r="F16" i="11" s="1"/>
  <c r="J16" i="6"/>
  <c r="D16" i="11" s="1"/>
  <c r="W15" i="6"/>
  <c r="F15" i="11" s="1"/>
  <c r="W14" i="6"/>
  <c r="Y14" i="6" s="1"/>
  <c r="C14" i="41" s="1"/>
  <c r="J14" i="6"/>
  <c r="D14" i="11" s="1"/>
  <c r="W13" i="6"/>
  <c r="F13" i="11" s="1"/>
  <c r="C12" i="45"/>
  <c r="C12" i="42"/>
  <c r="C11" i="45"/>
  <c r="C11" i="42"/>
  <c r="W10" i="6"/>
  <c r="F10" i="11" s="1"/>
  <c r="J10" i="6"/>
  <c r="D10" i="11" s="1"/>
  <c r="C40" i="11"/>
  <c r="C38" i="11"/>
  <c r="C36" i="11"/>
  <c r="C34" i="11"/>
  <c r="C32" i="11"/>
  <c r="C30" i="11"/>
  <c r="C28" i="11"/>
  <c r="C22" i="11"/>
  <c r="C20" i="11"/>
  <c r="C18" i="11"/>
  <c r="C12" i="11"/>
  <c r="W41" i="41"/>
  <c r="F41" i="42" s="1"/>
  <c r="W40" i="41"/>
  <c r="F40" i="42" s="1"/>
  <c r="W39" i="41"/>
  <c r="F39" i="42" s="1"/>
  <c r="W38" i="41"/>
  <c r="F38" i="42" s="1"/>
  <c r="W37" i="41"/>
  <c r="F37" i="42" s="1"/>
  <c r="W36" i="41"/>
  <c r="F36" i="42" s="1"/>
  <c r="W35" i="41"/>
  <c r="F35" i="42" s="1"/>
  <c r="Q31" i="41"/>
  <c r="E31" i="42" s="1"/>
  <c r="C41" i="45"/>
  <c r="C41" i="42"/>
  <c r="Q40" i="6"/>
  <c r="E40" i="11" s="1"/>
  <c r="C39" i="45"/>
  <c r="C39" i="42"/>
  <c r="Q38" i="6"/>
  <c r="E38" i="11" s="1"/>
  <c r="C33" i="45"/>
  <c r="C33" i="42"/>
  <c r="Q32" i="6"/>
  <c r="E32" i="11" s="1"/>
  <c r="C31" i="45"/>
  <c r="C31" i="42"/>
  <c r="C26" i="45"/>
  <c r="C26" i="42"/>
  <c r="C25" i="45"/>
  <c r="C25" i="42"/>
  <c r="C24" i="45"/>
  <c r="C24" i="42"/>
  <c r="C23" i="45"/>
  <c r="C23" i="42"/>
  <c r="Q22" i="6"/>
  <c r="E22" i="11" s="1"/>
  <c r="C17" i="45"/>
  <c r="C17" i="42"/>
  <c r="C16" i="45"/>
  <c r="C16" i="42"/>
  <c r="C15" i="45"/>
  <c r="C15" i="42"/>
  <c r="C14" i="45"/>
  <c r="C14" i="42"/>
  <c r="C13" i="45"/>
  <c r="C13" i="42"/>
  <c r="C10" i="45"/>
  <c r="C10" i="42"/>
  <c r="C41" i="11"/>
  <c r="C39" i="11"/>
  <c r="C33" i="11"/>
  <c r="C31" i="11"/>
  <c r="C25" i="11"/>
  <c r="C23" i="11"/>
  <c r="C17" i="11"/>
  <c r="C15" i="11"/>
  <c r="C13" i="11"/>
  <c r="J30" i="41"/>
  <c r="D30" i="42" s="1"/>
  <c r="W30" i="41"/>
  <c r="F30" i="42" s="1"/>
  <c r="J29" i="41"/>
  <c r="D29" i="42" s="1"/>
  <c r="W29" i="41"/>
  <c r="F29" i="42" s="1"/>
  <c r="J28" i="41"/>
  <c r="D28" i="42" s="1"/>
  <c r="W28" i="41"/>
  <c r="F28" i="42" s="1"/>
  <c r="J27" i="41"/>
  <c r="D27" i="42" s="1"/>
  <c r="W27" i="41"/>
  <c r="F27" i="42" s="1"/>
  <c r="J18" i="41"/>
  <c r="D18" i="42" s="1"/>
  <c r="W18" i="41"/>
  <c r="F18" i="42" s="1"/>
  <c r="J17" i="41"/>
  <c r="D17" i="42" s="1"/>
  <c r="W17" i="41"/>
  <c r="F17" i="42" s="1"/>
  <c r="J15" i="41"/>
  <c r="D15" i="42" s="1"/>
  <c r="W15" i="41"/>
  <c r="F15" i="42" s="1"/>
  <c r="J14" i="41"/>
  <c r="D14" i="42" s="1"/>
  <c r="W14" i="41"/>
  <c r="F14" i="42" s="1"/>
  <c r="J13" i="41"/>
  <c r="D13" i="42" s="1"/>
  <c r="W13" i="41"/>
  <c r="F13" i="42" s="1"/>
  <c r="W10" i="41"/>
  <c r="F10" i="42" s="1"/>
  <c r="W41" i="44"/>
  <c r="F41" i="45" s="1"/>
  <c r="W40" i="44"/>
  <c r="F40" i="45" s="1"/>
  <c r="W35" i="44"/>
  <c r="F35" i="45" s="1"/>
  <c r="W34" i="44"/>
  <c r="F34" i="45" s="1"/>
  <c r="W33" i="44"/>
  <c r="F33" i="45" s="1"/>
  <c r="W32" i="44"/>
  <c r="F32" i="45" s="1"/>
  <c r="W27" i="44"/>
  <c r="F27" i="45" s="1"/>
  <c r="W26" i="44"/>
  <c r="F26" i="45" s="1"/>
  <c r="W25" i="44"/>
  <c r="F25" i="45" s="1"/>
  <c r="W24" i="44"/>
  <c r="F24" i="45" s="1"/>
  <c r="W19" i="44"/>
  <c r="F19" i="45" s="1"/>
  <c r="W18" i="44"/>
  <c r="F18" i="45" s="1"/>
  <c r="W17" i="44"/>
  <c r="F17" i="45" s="1"/>
  <c r="W14" i="44"/>
  <c r="F14" i="45" s="1"/>
  <c r="W13" i="44"/>
  <c r="F13" i="45" s="1"/>
  <c r="W10" i="44"/>
  <c r="F10" i="45" s="1"/>
  <c r="Y38" i="6"/>
  <c r="Z38" i="6" s="1"/>
  <c r="AB38" i="6" s="1"/>
  <c r="Y34" i="6"/>
  <c r="Z34" i="6" s="1"/>
  <c r="AB34" i="6" s="1"/>
  <c r="Y31" i="6"/>
  <c r="C31" i="41" s="1"/>
  <c r="Y27" i="6"/>
  <c r="Y22" i="6"/>
  <c r="Z22" i="6" s="1"/>
  <c r="AB22" i="6" s="1"/>
  <c r="Y18" i="6"/>
  <c r="Z18" i="6" s="1"/>
  <c r="AB18" i="6" s="1"/>
  <c r="Y13" i="6"/>
  <c r="Z13" i="6" s="1"/>
  <c r="AB13" i="6" s="1"/>
  <c r="Y11" i="6"/>
  <c r="C11" i="41" s="1"/>
  <c r="F39" i="11"/>
  <c r="F32" i="11"/>
  <c r="F28" i="11"/>
  <c r="F23" i="11"/>
  <c r="F19" i="11"/>
  <c r="F12" i="11"/>
  <c r="Y41" i="6"/>
  <c r="C41" i="41" s="1"/>
  <c r="Y40" i="6"/>
  <c r="Z40" i="6" s="1"/>
  <c r="AB40" i="6" s="1"/>
  <c r="Y36" i="6"/>
  <c r="Z36" i="6" s="1"/>
  <c r="AB36" i="6" s="1"/>
  <c r="Y29" i="6"/>
  <c r="Y25" i="6"/>
  <c r="C25" i="41" s="1"/>
  <c r="Y24" i="6"/>
  <c r="Z24" i="6" s="1"/>
  <c r="AB24" i="6" s="1"/>
  <c r="Y20" i="6"/>
  <c r="Z20" i="6" s="1"/>
  <c r="AB20" i="6" s="1"/>
  <c r="Y15" i="6"/>
  <c r="Z15" i="6" s="1"/>
  <c r="AB15" i="6" s="1"/>
  <c r="D41" i="11"/>
  <c r="D38" i="11"/>
  <c r="D36" i="11"/>
  <c r="D34" i="11"/>
  <c r="D31" i="11"/>
  <c r="D29" i="11"/>
  <c r="D27" i="11"/>
  <c r="D25" i="11"/>
  <c r="D22" i="11"/>
  <c r="D20" i="11"/>
  <c r="D18" i="11"/>
  <c r="D15" i="11"/>
  <c r="D13" i="11"/>
  <c r="D11" i="11"/>
  <c r="Y38" i="41"/>
  <c r="C38" i="44" s="1"/>
  <c r="Y30" i="41"/>
  <c r="C30" i="44" s="1"/>
  <c r="Y22" i="41"/>
  <c r="C22" i="44" s="1"/>
  <c r="Y40" i="41"/>
  <c r="C40" i="44" s="1"/>
  <c r="Y36" i="41"/>
  <c r="C36" i="44" s="1"/>
  <c r="Y32" i="41"/>
  <c r="C32" i="44" s="1"/>
  <c r="Y28" i="41"/>
  <c r="C28" i="44" s="1"/>
  <c r="Y24" i="41"/>
  <c r="C24" i="44" s="1"/>
  <c r="Y20" i="41"/>
  <c r="C20" i="44" s="1"/>
  <c r="Y13" i="41"/>
  <c r="Z13" i="41" s="1"/>
  <c r="AB13" i="41" s="1"/>
  <c r="Y12" i="41"/>
  <c r="C12" i="44" s="1"/>
  <c r="Y41" i="44"/>
  <c r="G41" i="45" s="1"/>
  <c r="Y37" i="44"/>
  <c r="G37" i="45" s="1"/>
  <c r="Y33" i="44"/>
  <c r="G33" i="45" s="1"/>
  <c r="Y29" i="44"/>
  <c r="G29" i="45" s="1"/>
  <c r="Y25" i="44"/>
  <c r="I25" i="45" s="1"/>
  <c r="Y21" i="44"/>
  <c r="I21" i="45" s="1"/>
  <c r="Y17" i="44"/>
  <c r="I17" i="45" s="1"/>
  <c r="Y16" i="44"/>
  <c r="I16" i="45" s="1"/>
  <c r="Y40" i="44"/>
  <c r="G40" i="45" s="1"/>
  <c r="Y38" i="44"/>
  <c r="G38" i="45" s="1"/>
  <c r="Y36" i="44"/>
  <c r="G36" i="45" s="1"/>
  <c r="Y34" i="44"/>
  <c r="G34" i="45" s="1"/>
  <c r="Y32" i="44"/>
  <c r="G32" i="45" s="1"/>
  <c r="Y30" i="44"/>
  <c r="G30" i="45" s="1"/>
  <c r="Y28" i="44"/>
  <c r="G28" i="45" s="1"/>
  <c r="Y26" i="44"/>
  <c r="I26" i="45" s="1"/>
  <c r="Y24" i="44"/>
  <c r="I24" i="45" s="1"/>
  <c r="Y22" i="44"/>
  <c r="I22" i="45" s="1"/>
  <c r="Y20" i="44"/>
  <c r="I20" i="45" s="1"/>
  <c r="Y18" i="44"/>
  <c r="I18" i="45" s="1"/>
  <c r="Y15" i="44"/>
  <c r="I15" i="45" s="1"/>
  <c r="Y13" i="44"/>
  <c r="I13" i="45" s="1"/>
  <c r="Y12" i="44"/>
  <c r="I12" i="45" s="1"/>
  <c r="Y11" i="44"/>
  <c r="Z14" i="44"/>
  <c r="AB14" i="44" s="1"/>
  <c r="Z39" i="44"/>
  <c r="AB39" i="44" s="1"/>
  <c r="Z23" i="44"/>
  <c r="AB23" i="44" s="1"/>
  <c r="Z31" i="44"/>
  <c r="AB31" i="44" s="1"/>
  <c r="Z19" i="44"/>
  <c r="AB19" i="44" s="1"/>
  <c r="Z35" i="44"/>
  <c r="AB35" i="44" s="1"/>
  <c r="Z27" i="44"/>
  <c r="AB27" i="44" s="1"/>
  <c r="Z21" i="44"/>
  <c r="AB21" i="44" s="1"/>
  <c r="Z17" i="44"/>
  <c r="AB17" i="44" s="1"/>
  <c r="Z33" i="44"/>
  <c r="AB33" i="44" s="1"/>
  <c r="Z16" i="44"/>
  <c r="AB16" i="44" s="1"/>
  <c r="I41" i="45"/>
  <c r="I39" i="45"/>
  <c r="I37" i="45"/>
  <c r="I35" i="45"/>
  <c r="I32" i="45"/>
  <c r="I31" i="45"/>
  <c r="I29" i="45"/>
  <c r="I27" i="45"/>
  <c r="Z32" i="44"/>
  <c r="AB32" i="44" s="1"/>
  <c r="Z25" i="44"/>
  <c r="AB25" i="44" s="1"/>
  <c r="Z26" i="44"/>
  <c r="AB26" i="44" s="1"/>
  <c r="Z24" i="44"/>
  <c r="AB24" i="44" s="1"/>
  <c r="Z22" i="44"/>
  <c r="AB22" i="44" s="1"/>
  <c r="Z20" i="44"/>
  <c r="AB20" i="44" s="1"/>
  <c r="Z18" i="44"/>
  <c r="AB18" i="44" s="1"/>
  <c r="Z15" i="44"/>
  <c r="AB15" i="44" s="1"/>
  <c r="Z13" i="44"/>
  <c r="AB13" i="44" s="1"/>
  <c r="Z10" i="44"/>
  <c r="G26" i="45"/>
  <c r="G25" i="45"/>
  <c r="G23" i="45"/>
  <c r="G22" i="45"/>
  <c r="G20" i="45"/>
  <c r="G19" i="45"/>
  <c r="G18" i="45"/>
  <c r="G16" i="45"/>
  <c r="G14" i="45"/>
  <c r="G11" i="45"/>
  <c r="G10" i="45"/>
  <c r="Y41" i="41"/>
  <c r="C41" i="44" s="1"/>
  <c r="Y39" i="41"/>
  <c r="C39" i="44" s="1"/>
  <c r="Y37" i="41"/>
  <c r="C37" i="44" s="1"/>
  <c r="Y35" i="41"/>
  <c r="G35" i="42" s="1"/>
  <c r="Y33" i="41"/>
  <c r="C33" i="44" s="1"/>
  <c r="Y31" i="41"/>
  <c r="C31" i="44" s="1"/>
  <c r="Y29" i="41"/>
  <c r="C29" i="44" s="1"/>
  <c r="Y27" i="41"/>
  <c r="G27" i="42" s="1"/>
  <c r="Y25" i="41"/>
  <c r="C25" i="44" s="1"/>
  <c r="Y23" i="41"/>
  <c r="C23" i="44" s="1"/>
  <c r="Y21" i="41"/>
  <c r="C21" i="44" s="1"/>
  <c r="Y19" i="41"/>
  <c r="G19" i="42" s="1"/>
  <c r="Y17" i="41"/>
  <c r="C17" i="44" s="1"/>
  <c r="Y16" i="41"/>
  <c r="G16" i="42" s="1"/>
  <c r="Y14" i="41"/>
  <c r="G14" i="42" s="1"/>
  <c r="Y11" i="41"/>
  <c r="C11" i="44" s="1"/>
  <c r="Z10" i="41"/>
  <c r="AB10" i="41" s="1"/>
  <c r="G10" i="42"/>
  <c r="Z12" i="41"/>
  <c r="AB12" i="41" s="1"/>
  <c r="Z40" i="41"/>
  <c r="AB40" i="41" s="1"/>
  <c r="Z24" i="41"/>
  <c r="AB24" i="41" s="1"/>
  <c r="Z34" i="41"/>
  <c r="AB34" i="41" s="1"/>
  <c r="Z30" i="41"/>
  <c r="AB30" i="41" s="1"/>
  <c r="Z26" i="41"/>
  <c r="AB26" i="41" s="1"/>
  <c r="Z18" i="41"/>
  <c r="AB18" i="41" s="1"/>
  <c r="G38" i="42"/>
  <c r="G34" i="42"/>
  <c r="G32" i="42"/>
  <c r="G26" i="42"/>
  <c r="G22" i="42"/>
  <c r="G39" i="42"/>
  <c r="C35" i="44"/>
  <c r="Z35" i="41"/>
  <c r="AB35" i="41" s="1"/>
  <c r="G31" i="42"/>
  <c r="C27" i="44"/>
  <c r="Z27" i="41"/>
  <c r="AB27" i="41" s="1"/>
  <c r="G23" i="42"/>
  <c r="C19" i="44"/>
  <c r="Z19" i="41"/>
  <c r="AB19" i="41" s="1"/>
  <c r="G11" i="42"/>
  <c r="C16" i="44"/>
  <c r="Z16" i="41"/>
  <c r="AB16" i="41" s="1"/>
  <c r="C14" i="44"/>
  <c r="G15" i="42"/>
  <c r="C15" i="44"/>
  <c r="G13" i="42"/>
  <c r="G20" i="42"/>
  <c r="G18" i="42"/>
  <c r="Z11" i="6"/>
  <c r="AB11" i="6" s="1"/>
  <c r="G35" i="11"/>
  <c r="C33" i="41"/>
  <c r="G33" i="11"/>
  <c r="C29" i="41"/>
  <c r="G29" i="11"/>
  <c r="C27" i="41"/>
  <c r="G27" i="11"/>
  <c r="G25" i="11"/>
  <c r="C23" i="41"/>
  <c r="G23" i="11"/>
  <c r="C21" i="41"/>
  <c r="G21" i="11"/>
  <c r="C19" i="41"/>
  <c r="G19" i="11"/>
  <c r="C17" i="41"/>
  <c r="G17" i="11"/>
  <c r="C16" i="41"/>
  <c r="G16" i="11"/>
  <c r="G14" i="11"/>
  <c r="G10" i="11"/>
  <c r="Z10" i="6"/>
  <c r="C10" i="41"/>
  <c r="E13" i="3"/>
  <c r="G37" i="11"/>
  <c r="G40" i="11"/>
  <c r="C40" i="41"/>
  <c r="Z39" i="6"/>
  <c r="AB39" i="6" s="1"/>
  <c r="Z37" i="6"/>
  <c r="AB37" i="6" s="1"/>
  <c r="Z35" i="6"/>
  <c r="AB35" i="6" s="1"/>
  <c r="G34" i="11"/>
  <c r="C34" i="41"/>
  <c r="Z33" i="6"/>
  <c r="AB33" i="6" s="1"/>
  <c r="G32" i="11"/>
  <c r="C32" i="41"/>
  <c r="Z31" i="6"/>
  <c r="AB31" i="6" s="1"/>
  <c r="G30" i="11"/>
  <c r="C30" i="41"/>
  <c r="Z29" i="6"/>
  <c r="AB29" i="6" s="1"/>
  <c r="G28" i="11"/>
  <c r="C28" i="41"/>
  <c r="Z27" i="6"/>
  <c r="AB27" i="6" s="1"/>
  <c r="G26" i="11"/>
  <c r="C26" i="41"/>
  <c r="G24" i="11"/>
  <c r="C24" i="41"/>
  <c r="Z23" i="6"/>
  <c r="AB23" i="6" s="1"/>
  <c r="C22" i="41"/>
  <c r="Z21" i="6"/>
  <c r="AB21" i="6" s="1"/>
  <c r="G20" i="11"/>
  <c r="Z19" i="6"/>
  <c r="AB19" i="6" s="1"/>
  <c r="G18" i="11"/>
  <c r="C18" i="41"/>
  <c r="Z17" i="6"/>
  <c r="AB17" i="6" s="1"/>
  <c r="Z16" i="6"/>
  <c r="AB16" i="6" s="1"/>
  <c r="C15" i="41"/>
  <c r="G15" i="11"/>
  <c r="Z14" i="6"/>
  <c r="AB14" i="6" s="1"/>
  <c r="G12" i="11"/>
  <c r="C12" i="41"/>
  <c r="G39" i="11"/>
  <c r="G11" i="11"/>
  <c r="C13" i="44" l="1"/>
  <c r="Z11" i="41"/>
  <c r="Z23" i="41"/>
  <c r="AB23" i="41" s="1"/>
  <c r="Z31" i="41"/>
  <c r="AB31" i="41" s="1"/>
  <c r="Z39" i="41"/>
  <c r="AB39" i="41" s="1"/>
  <c r="G24" i="42"/>
  <c r="G30" i="42"/>
  <c r="G40" i="42"/>
  <c r="Z32" i="41"/>
  <c r="AB32" i="41" s="1"/>
  <c r="G15" i="45"/>
  <c r="G17" i="45"/>
  <c r="G24" i="45"/>
  <c r="Z28" i="44"/>
  <c r="AB28" i="44" s="1"/>
  <c r="Z36" i="44"/>
  <c r="AB36" i="44" s="1"/>
  <c r="I28" i="45"/>
  <c r="I33" i="45"/>
  <c r="I36" i="45"/>
  <c r="Z41" i="44"/>
  <c r="AB41" i="44" s="1"/>
  <c r="F14" i="11"/>
  <c r="C13" i="41"/>
  <c r="G36" i="11"/>
  <c r="C38" i="41"/>
  <c r="G31" i="11"/>
  <c r="Z14" i="41"/>
  <c r="AB14" i="41" s="1"/>
  <c r="G17" i="42"/>
  <c r="G21" i="42"/>
  <c r="G25" i="42"/>
  <c r="G29" i="42"/>
  <c r="G33" i="42"/>
  <c r="G37" i="42"/>
  <c r="G41" i="42"/>
  <c r="Z36" i="41"/>
  <c r="AB36" i="41" s="1"/>
  <c r="G13" i="45"/>
  <c r="G21" i="45"/>
  <c r="Z30" i="44"/>
  <c r="AB30" i="44" s="1"/>
  <c r="Z34" i="44"/>
  <c r="AB34" i="44" s="1"/>
  <c r="Z38" i="44"/>
  <c r="AB38" i="44" s="1"/>
  <c r="I30" i="45"/>
  <c r="I34" i="45"/>
  <c r="I38" i="45"/>
  <c r="Z29" i="44"/>
  <c r="AB29" i="44" s="1"/>
  <c r="Z37" i="44"/>
  <c r="AB37" i="44" s="1"/>
  <c r="F35" i="11"/>
  <c r="G13" i="11"/>
  <c r="C20" i="41"/>
  <c r="G22" i="11"/>
  <c r="Z25" i="6"/>
  <c r="AB25" i="6" s="1"/>
  <c r="C36" i="41"/>
  <c r="G38" i="11"/>
  <c r="Z41" i="6"/>
  <c r="AB41" i="6" s="1"/>
  <c r="G41" i="11"/>
  <c r="G12" i="42"/>
  <c r="E13" i="46"/>
  <c r="E13" i="43"/>
  <c r="Z17" i="41"/>
  <c r="AB17" i="41" s="1"/>
  <c r="Z21" i="41"/>
  <c r="AB21" i="41" s="1"/>
  <c r="Z25" i="41"/>
  <c r="AB25" i="41" s="1"/>
  <c r="Z29" i="41"/>
  <c r="AB29" i="41" s="1"/>
  <c r="Z33" i="41"/>
  <c r="AB33" i="41" s="1"/>
  <c r="Z37" i="41"/>
  <c r="AB37" i="41" s="1"/>
  <c r="Z41" i="41"/>
  <c r="AB41" i="41" s="1"/>
  <c r="G28" i="42"/>
  <c r="G36" i="42"/>
  <c r="Z22" i="41"/>
  <c r="AB22" i="41" s="1"/>
  <c r="Z38" i="41"/>
  <c r="AB38" i="41" s="1"/>
  <c r="Z20" i="41"/>
  <c r="AB20" i="41" s="1"/>
  <c r="Z28" i="41"/>
  <c r="AB28" i="41" s="1"/>
  <c r="G12" i="45"/>
  <c r="Z12" i="44"/>
  <c r="AB12" i="44" s="1"/>
  <c r="Z40" i="44"/>
  <c r="AB40" i="44" s="1"/>
  <c r="I40" i="45"/>
  <c r="I11" i="45"/>
  <c r="Z11" i="44"/>
  <c r="AB11" i="44" s="1"/>
  <c r="AB10" i="44"/>
  <c r="C44" i="44"/>
  <c r="AB11" i="41"/>
  <c r="AB10" i="6"/>
  <c r="C47" i="6"/>
  <c r="C47" i="41" l="1"/>
  <c r="C44" i="6"/>
  <c r="C48" i="6" s="1"/>
  <c r="C44" i="41"/>
  <c r="C47" i="44"/>
  <c r="C48" i="44" s="1"/>
  <c r="E22" i="46"/>
  <c r="E23" i="46" s="1"/>
  <c r="G22" i="46"/>
  <c r="G23" i="46" s="1"/>
  <c r="I22" i="46"/>
  <c r="I23" i="46" s="1"/>
  <c r="K22" i="46"/>
  <c r="K23" i="46" s="1"/>
  <c r="M22" i="46"/>
  <c r="M23" i="46" s="1"/>
  <c r="E26" i="46"/>
  <c r="E27" i="46" s="1"/>
  <c r="G26" i="46"/>
  <c r="G27" i="46" s="1"/>
  <c r="I26" i="46"/>
  <c r="I27" i="46" s="1"/>
  <c r="K26" i="46"/>
  <c r="K27" i="46" s="1"/>
  <c r="M26" i="46"/>
  <c r="M27" i="46" s="1"/>
  <c r="W14" i="46"/>
  <c r="X14" i="46" s="1"/>
  <c r="W15" i="46"/>
  <c r="X15" i="46" s="1"/>
  <c r="W16" i="46"/>
  <c r="X16" i="46" s="1"/>
  <c r="W17" i="46"/>
  <c r="X17" i="46" s="1"/>
  <c r="W18" i="46"/>
  <c r="X18" i="46" s="1"/>
  <c r="W19" i="46"/>
  <c r="X19" i="46" s="1"/>
  <c r="W20" i="46"/>
  <c r="X20" i="46" s="1"/>
  <c r="W21" i="46"/>
  <c r="X21" i="46" s="1"/>
  <c r="D22" i="46"/>
  <c r="D23" i="46" s="1"/>
  <c r="F22" i="46"/>
  <c r="F23" i="46" s="1"/>
  <c r="H22" i="46"/>
  <c r="H23" i="46" s="1"/>
  <c r="J22" i="46"/>
  <c r="J23" i="46" s="1"/>
  <c r="L22" i="46"/>
  <c r="L23" i="46" s="1"/>
  <c r="W22" i="46"/>
  <c r="X22" i="46" s="1"/>
  <c r="W23" i="46"/>
  <c r="X23" i="46" s="1"/>
  <c r="W24" i="46"/>
  <c r="X24" i="46" s="1"/>
  <c r="W25" i="46"/>
  <c r="X25" i="46" s="1"/>
  <c r="D26" i="46"/>
  <c r="D27" i="46" s="1"/>
  <c r="F26" i="46"/>
  <c r="F27" i="46" s="1"/>
  <c r="H26" i="46"/>
  <c r="H27" i="46" s="1"/>
  <c r="J26" i="46"/>
  <c r="J27" i="46" s="1"/>
  <c r="L26" i="46"/>
  <c r="L27" i="46" s="1"/>
  <c r="W26" i="46"/>
  <c r="X26" i="46" s="1"/>
  <c r="W27" i="46"/>
  <c r="X27" i="46" s="1"/>
  <c r="W28" i="46"/>
  <c r="X28" i="46" s="1"/>
  <c r="W29" i="46"/>
  <c r="X29" i="46" s="1"/>
  <c r="W30" i="46"/>
  <c r="X30" i="46" s="1"/>
  <c r="W31" i="46"/>
  <c r="X31" i="46" s="1"/>
  <c r="W32" i="46"/>
  <c r="X32" i="46" s="1"/>
  <c r="W33" i="46"/>
  <c r="X33" i="46" s="1"/>
  <c r="E14" i="46"/>
  <c r="W14" i="43"/>
  <c r="X14" i="43" s="1"/>
  <c r="E15" i="43"/>
  <c r="W18" i="43"/>
  <c r="X18" i="43" s="1"/>
  <c r="E22" i="43"/>
  <c r="E23" i="43" s="1"/>
  <c r="G22" i="43"/>
  <c r="G23" i="43" s="1"/>
  <c r="I22" i="43"/>
  <c r="I23" i="43" s="1"/>
  <c r="K22" i="43"/>
  <c r="K23" i="43" s="1"/>
  <c r="M22" i="43"/>
  <c r="M23" i="43" s="1"/>
  <c r="E26" i="43"/>
  <c r="E27" i="43" s="1"/>
  <c r="G26" i="43"/>
  <c r="G27" i="43" s="1"/>
  <c r="I26" i="43"/>
  <c r="I27" i="43" s="1"/>
  <c r="K26" i="43"/>
  <c r="K27" i="43" s="1"/>
  <c r="M26" i="43"/>
  <c r="M27" i="43" s="1"/>
  <c r="E15" i="46"/>
  <c r="E14" i="43"/>
  <c r="W15" i="43"/>
  <c r="X15" i="43" s="1"/>
  <c r="W16" i="43"/>
  <c r="X16" i="43" s="1"/>
  <c r="W17" i="43"/>
  <c r="X17" i="43" s="1"/>
  <c r="W19" i="43"/>
  <c r="X19" i="43" s="1"/>
  <c r="W20" i="43"/>
  <c r="X20" i="43" s="1"/>
  <c r="W21" i="43"/>
  <c r="X21" i="43" s="1"/>
  <c r="D22" i="43"/>
  <c r="D23" i="43" s="1"/>
  <c r="F22" i="43"/>
  <c r="F23" i="43" s="1"/>
  <c r="H22" i="43"/>
  <c r="H23" i="43" s="1"/>
  <c r="L22" i="43"/>
  <c r="L23" i="43" s="1"/>
  <c r="W24" i="43"/>
  <c r="X24" i="43" s="1"/>
  <c r="D26" i="43"/>
  <c r="D27" i="43" s="1"/>
  <c r="H26" i="43"/>
  <c r="H27" i="43" s="1"/>
  <c r="L26" i="43"/>
  <c r="L27" i="43" s="1"/>
  <c r="W28" i="43"/>
  <c r="X28" i="43" s="1"/>
  <c r="W30" i="43"/>
  <c r="X30" i="43" s="1"/>
  <c r="W32" i="43"/>
  <c r="X32" i="43" s="1"/>
  <c r="J22" i="43"/>
  <c r="J23" i="43" s="1"/>
  <c r="W22" i="43"/>
  <c r="X22" i="43" s="1"/>
  <c r="W23" i="43"/>
  <c r="X23" i="43" s="1"/>
  <c r="W25" i="43"/>
  <c r="X25" i="43" s="1"/>
  <c r="F26" i="43"/>
  <c r="F27" i="43" s="1"/>
  <c r="W26" i="43"/>
  <c r="X26" i="43" s="1"/>
  <c r="W29" i="43"/>
  <c r="X29" i="43" s="1"/>
  <c r="W33" i="43"/>
  <c r="X33" i="43" s="1"/>
  <c r="J26" i="43"/>
  <c r="J27" i="43" s="1"/>
  <c r="W27" i="43"/>
  <c r="X27" i="43" s="1"/>
  <c r="W31" i="43"/>
  <c r="X31" i="43" s="1"/>
  <c r="C48" i="41"/>
  <c r="E10" i="43"/>
  <c r="E10" i="46"/>
  <c r="C45" i="41"/>
  <c r="E14" i="3"/>
  <c r="W15" i="3"/>
  <c r="X15" i="3" s="1"/>
  <c r="W16" i="3"/>
  <c r="X16" i="3" s="1"/>
  <c r="W17" i="3"/>
  <c r="X17" i="3" s="1"/>
  <c r="W19" i="3"/>
  <c r="X19" i="3" s="1"/>
  <c r="W20" i="3"/>
  <c r="X20" i="3" s="1"/>
  <c r="W21" i="3"/>
  <c r="X21" i="3" s="1"/>
  <c r="D22" i="3"/>
  <c r="D23" i="3" s="1"/>
  <c r="F22" i="3"/>
  <c r="F23" i="3" s="1"/>
  <c r="H22" i="3"/>
  <c r="H23" i="3" s="1"/>
  <c r="J22" i="3"/>
  <c r="J23" i="3" s="1"/>
  <c r="L22" i="3"/>
  <c r="L23" i="3" s="1"/>
  <c r="W22" i="3"/>
  <c r="X22" i="3" s="1"/>
  <c r="W23" i="3"/>
  <c r="X23" i="3" s="1"/>
  <c r="W24" i="3"/>
  <c r="X24" i="3" s="1"/>
  <c r="W25" i="3"/>
  <c r="X25" i="3" s="1"/>
  <c r="D26" i="3"/>
  <c r="D27" i="3" s="1"/>
  <c r="F26" i="3"/>
  <c r="F27" i="3" s="1"/>
  <c r="H26" i="3"/>
  <c r="H27" i="3" s="1"/>
  <c r="J26" i="3"/>
  <c r="J27" i="3" s="1"/>
  <c r="L26" i="3"/>
  <c r="L27" i="3" s="1"/>
  <c r="W26" i="3"/>
  <c r="X26" i="3" s="1"/>
  <c r="W27" i="3"/>
  <c r="X27" i="3" s="1"/>
  <c r="W28" i="3"/>
  <c r="X28" i="3" s="1"/>
  <c r="W29" i="3"/>
  <c r="X29" i="3" s="1"/>
  <c r="W30" i="3"/>
  <c r="X30" i="3" s="1"/>
  <c r="W31" i="3"/>
  <c r="X31" i="3" s="1"/>
  <c r="W32" i="3"/>
  <c r="X32" i="3" s="1"/>
  <c r="W33" i="3"/>
  <c r="X33" i="3" s="1"/>
  <c r="W14" i="3"/>
  <c r="X14" i="3" s="1"/>
  <c r="E15" i="3"/>
  <c r="W18" i="3"/>
  <c r="X18" i="3" s="1"/>
  <c r="E22" i="3"/>
  <c r="E23" i="3" s="1"/>
  <c r="G22" i="3"/>
  <c r="G23" i="3" s="1"/>
  <c r="I22" i="3"/>
  <c r="I23" i="3" s="1"/>
  <c r="K22" i="3"/>
  <c r="K23" i="3" s="1"/>
  <c r="M22" i="3"/>
  <c r="M23" i="3" s="1"/>
  <c r="E26" i="3"/>
  <c r="E27" i="3" s="1"/>
  <c r="G26" i="3"/>
  <c r="G27" i="3" s="1"/>
  <c r="I26" i="3"/>
  <c r="I27" i="3" s="1"/>
  <c r="K26" i="3"/>
  <c r="K27" i="3" s="1"/>
  <c r="M26" i="3"/>
  <c r="M27" i="3" s="1"/>
  <c r="C45" i="6" l="1"/>
  <c r="E10" i="3"/>
  <c r="E18" i="3" s="1"/>
  <c r="C45" i="44"/>
  <c r="E11" i="43"/>
  <c r="E19" i="43" s="1"/>
  <c r="E18" i="43"/>
  <c r="E11" i="46"/>
  <c r="E19" i="46" s="1"/>
  <c r="E18" i="46"/>
  <c r="E11" i="3"/>
  <c r="E19" i="3" s="1"/>
</calcChain>
</file>

<file path=xl/comments1.xml><?xml version="1.0" encoding="utf-8"?>
<comments xmlns="http://schemas.openxmlformats.org/spreadsheetml/2006/main">
  <authors>
    <author>Álvaro Carvalho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O somatório dos fatores de ponderação deverá ser de 100% em cada área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V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Inserir valores na escala 0-20.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Inserir valores na escala 0-20.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Inserir valores na escala 0-20.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Inserir valores na escala 0-20.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Inserir valores na escala 0-20.</t>
        </r>
      </text>
    </comment>
  </commentList>
</comments>
</file>

<file path=xl/comments2.xml><?xml version="1.0" encoding="utf-8"?>
<comments xmlns="http://schemas.openxmlformats.org/spreadsheetml/2006/main">
  <authors>
    <author>Álvaro Carvalho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V8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Valor em %. O somatório dos fatores de ponderação deverá ser de 100%.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Inserir valores na escala 0-20.</t>
        </r>
      </text>
    </comment>
  </commentList>
</comments>
</file>

<file path=xl/comments3.xml><?xml version="1.0" encoding="utf-8"?>
<comments xmlns="http://schemas.openxmlformats.org/spreadsheetml/2006/main">
  <authors>
    <author>Álvaro Carvalho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A soma dos critérios "Atitudes", "Trabalhos" e "Testes" deverá ser de 100%.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Avaliação na escala 1-5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V8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em %. O somatório dos fatores de ponderação deverá ser de 100%.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Inserir valores na escala 0-20.</t>
        </r>
      </text>
    </comment>
  </commentList>
</comments>
</file>

<file path=xl/sharedStrings.xml><?xml version="1.0" encoding="utf-8"?>
<sst xmlns="http://schemas.openxmlformats.org/spreadsheetml/2006/main" count="230" uniqueCount="60">
  <si>
    <t>N.º</t>
  </si>
  <si>
    <t>TPC</t>
  </si>
  <si>
    <t>Nome</t>
  </si>
  <si>
    <t xml:space="preserve">Escola: </t>
  </si>
  <si>
    <t xml:space="preserve">Disciplina: </t>
  </si>
  <si>
    <t xml:space="preserve">Ano: </t>
  </si>
  <si>
    <t xml:space="preserve">Turma: </t>
  </si>
  <si>
    <t>Assiduidade</t>
  </si>
  <si>
    <t>Participação</t>
  </si>
  <si>
    <t>Atitudes</t>
  </si>
  <si>
    <t>Trabalhos</t>
  </si>
  <si>
    <t>Trab. Individual</t>
  </si>
  <si>
    <t>Trab. Grupo</t>
  </si>
  <si>
    <t>Testes</t>
  </si>
  <si>
    <t>Teste 1</t>
  </si>
  <si>
    <t>Teste 2</t>
  </si>
  <si>
    <t>Teste 3</t>
  </si>
  <si>
    <t>Total</t>
  </si>
  <si>
    <t>Comportamento</t>
  </si>
  <si>
    <t>Ano:</t>
  </si>
  <si>
    <t>Disciplina:</t>
  </si>
  <si>
    <t xml:space="preserve">Período: </t>
  </si>
  <si>
    <t>Avaliação no ano anterior</t>
  </si>
  <si>
    <t>Pontualidade</t>
  </si>
  <si>
    <t>Avaliação</t>
  </si>
  <si>
    <t>Avaliação final</t>
  </si>
  <si>
    <t>Níveis negativos (%)</t>
  </si>
  <si>
    <t>Número de aulas dadas</t>
  </si>
  <si>
    <t>N.º de alunos</t>
  </si>
  <si>
    <t>Classificação mais alta</t>
  </si>
  <si>
    <t>Classificação mais baixa</t>
  </si>
  <si>
    <t>Nível</t>
  </si>
  <si>
    <t>% Alunos</t>
  </si>
  <si>
    <t>Número de aulas previstas</t>
  </si>
  <si>
    <t>Lista de alunos</t>
  </si>
  <si>
    <t xml:space="preserve">% de negativas </t>
  </si>
  <si>
    <t>% de positivas</t>
  </si>
  <si>
    <t>Avaliação
1.º período</t>
  </si>
  <si>
    <t>soma</t>
  </si>
  <si>
    <t>Instruções para o preenchimento desta folha de cálculo</t>
  </si>
  <si>
    <t>Preencha primeiro os dados nesta folha e estes serão automaticamente inseridos nas restantes.</t>
  </si>
  <si>
    <t>Níveis negativo (total)</t>
  </si>
  <si>
    <t>Níveis positivos (total)</t>
  </si>
  <si>
    <t>Níveis positivos (%)</t>
  </si>
  <si>
    <t>N.º de positivas</t>
  </si>
  <si>
    <t>N.º de negativas</t>
  </si>
  <si>
    <t>notas</t>
  </si>
  <si>
    <t>Média das classificações</t>
  </si>
  <si>
    <t>Avaliação no 1.º período</t>
  </si>
  <si>
    <t>Avaliação
2.º período</t>
  </si>
  <si>
    <t>Avaliação no 2.º período</t>
  </si>
  <si>
    <t>Avaliação
3.º período</t>
  </si>
  <si>
    <t>Fator de ponderação</t>
  </si>
  <si>
    <t>Trab. Projeto</t>
  </si>
  <si>
    <t>Autoavaliação</t>
  </si>
  <si>
    <r>
      <t xml:space="preserve">Este documento prevê avaliações na </t>
    </r>
    <r>
      <rPr>
        <u/>
        <sz val="10"/>
        <color indexed="8"/>
        <rFont val="Arial"/>
        <family val="2"/>
      </rPr>
      <t>escala 0-20</t>
    </r>
  </si>
  <si>
    <r>
      <t xml:space="preserve">As células com fundo </t>
    </r>
    <r>
      <rPr>
        <b/>
        <sz val="10"/>
        <color indexed="44"/>
        <rFont val="Arial"/>
        <family val="2"/>
      </rPr>
      <t>azul</t>
    </r>
    <r>
      <rPr>
        <sz val="10"/>
        <color indexed="8"/>
        <rFont val="Arial"/>
        <family val="2"/>
      </rPr>
      <t xml:space="preserve"> correspondem aos únicos campos editáveis.</t>
    </r>
  </si>
  <si>
    <r>
      <t xml:space="preserve">O aparecimento de células destacadas a </t>
    </r>
    <r>
      <rPr>
        <b/>
        <sz val="10"/>
        <color indexed="29"/>
        <rFont val="Arial"/>
        <family val="2"/>
      </rPr>
      <t>vermelho</t>
    </r>
    <r>
      <rPr>
        <sz val="10"/>
        <color indexed="8"/>
        <rFont val="Arial"/>
        <family val="2"/>
      </rPr>
      <t xml:space="preserve"> indica a necessidade de ajustar o seu valor.</t>
    </r>
  </si>
  <si>
    <t>Média dos 3 períodos</t>
  </si>
  <si>
    <t>(também disponível versão deste ficheiro para a escala 1-5).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</si>
</sst>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_/\.\º"/>
  </numFmts>
  <fonts count="4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1"/>
      <color indexed="10"/>
      <name val="Arial"/>
      <family val="2"/>
    </font>
    <font>
      <sz val="8"/>
      <name val="Calibri"/>
      <family val="2"/>
    </font>
    <font>
      <b/>
      <sz val="11"/>
      <color indexed="9"/>
      <name val="Arial"/>
      <family val="2"/>
    </font>
    <font>
      <sz val="11"/>
      <color indexed="53"/>
      <name val="Calibri"/>
      <family val="2"/>
    </font>
    <font>
      <sz val="11"/>
      <color indexed="5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44"/>
      <name val="Arial"/>
      <family val="2"/>
    </font>
    <font>
      <b/>
      <sz val="10"/>
      <color indexed="29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 tint="-0.249977111117893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30"/>
      </top>
      <bottom/>
      <diagonal/>
    </border>
    <border>
      <left style="hair">
        <color indexed="40"/>
      </left>
      <right style="hair">
        <color indexed="40"/>
      </right>
      <top style="hair">
        <color indexed="40"/>
      </top>
      <bottom style="hair">
        <color indexed="40"/>
      </bottom>
      <diagonal/>
    </border>
    <border>
      <left/>
      <right/>
      <top style="hair">
        <color indexed="40"/>
      </top>
      <bottom style="hair">
        <color indexed="40"/>
      </bottom>
      <diagonal/>
    </border>
    <border>
      <left style="hair">
        <color indexed="40"/>
      </left>
      <right/>
      <top style="hair">
        <color indexed="40"/>
      </top>
      <bottom style="hair">
        <color indexed="40"/>
      </bottom>
      <diagonal/>
    </border>
    <border>
      <left/>
      <right style="hair">
        <color indexed="40"/>
      </right>
      <top style="hair">
        <color indexed="40"/>
      </top>
      <bottom style="hair">
        <color indexed="40"/>
      </bottom>
      <diagonal/>
    </border>
    <border>
      <left style="double">
        <color indexed="40"/>
      </left>
      <right style="hair">
        <color indexed="40"/>
      </right>
      <top/>
      <bottom style="hair">
        <color indexed="40"/>
      </bottom>
      <diagonal/>
    </border>
    <border>
      <left style="hair">
        <color indexed="40"/>
      </left>
      <right style="hair">
        <color indexed="40"/>
      </right>
      <top/>
      <bottom style="hair">
        <color indexed="40"/>
      </bottom>
      <diagonal/>
    </border>
    <border>
      <left style="hair">
        <color indexed="40"/>
      </left>
      <right/>
      <top/>
      <bottom style="hair">
        <color indexed="40"/>
      </bottom>
      <diagonal/>
    </border>
    <border>
      <left style="hair">
        <color indexed="40"/>
      </left>
      <right style="double">
        <color indexed="40"/>
      </right>
      <top style="hair">
        <color indexed="40"/>
      </top>
      <bottom style="hair">
        <color indexed="40"/>
      </bottom>
      <diagonal/>
    </border>
    <border>
      <left/>
      <right/>
      <top/>
      <bottom style="thin">
        <color indexed="30"/>
      </bottom>
      <diagonal/>
    </border>
    <border>
      <left style="double">
        <color indexed="40"/>
      </left>
      <right style="hair">
        <color indexed="40"/>
      </right>
      <top/>
      <bottom/>
      <diagonal/>
    </border>
    <border>
      <left style="hair">
        <color indexed="40"/>
      </left>
      <right style="hair">
        <color indexed="40"/>
      </right>
      <top/>
      <bottom/>
      <diagonal/>
    </border>
    <border>
      <left/>
      <right style="hair">
        <color indexed="40"/>
      </right>
      <top/>
      <bottom style="hair">
        <color indexed="40"/>
      </bottom>
      <diagonal/>
    </border>
    <border>
      <left style="thin">
        <color indexed="40"/>
      </left>
      <right style="double">
        <color indexed="40"/>
      </right>
      <top style="thin">
        <color indexed="40"/>
      </top>
      <bottom style="thin">
        <color indexed="40"/>
      </bottom>
      <diagonal/>
    </border>
    <border>
      <left style="double">
        <color indexed="40"/>
      </left>
      <right/>
      <top style="hair">
        <color indexed="40"/>
      </top>
      <bottom style="hair">
        <color indexed="40"/>
      </bottom>
      <diagonal/>
    </border>
    <border>
      <left style="hair">
        <color indexed="40"/>
      </left>
      <right style="double">
        <color indexed="40"/>
      </right>
      <top style="thin">
        <color indexed="40"/>
      </top>
      <bottom/>
      <diagonal/>
    </border>
    <border>
      <left style="hair">
        <color indexed="40"/>
      </left>
      <right style="double">
        <color indexed="40"/>
      </right>
      <top/>
      <bottom style="hair">
        <color indexed="40"/>
      </bottom>
      <diagonal/>
    </border>
    <border>
      <left/>
      <right style="double">
        <color indexed="40"/>
      </right>
      <top style="thin">
        <color indexed="40"/>
      </top>
      <bottom/>
      <diagonal/>
    </border>
    <border>
      <left/>
      <right style="double">
        <color indexed="40"/>
      </right>
      <top/>
      <bottom style="hair">
        <color indexed="40"/>
      </bottom>
      <diagonal/>
    </border>
    <border>
      <left/>
      <right style="thin">
        <color indexed="40"/>
      </right>
      <top style="hair">
        <color indexed="40"/>
      </top>
      <bottom style="hair">
        <color indexed="40"/>
      </bottom>
      <diagonal/>
    </border>
    <border>
      <left style="double">
        <color indexed="40"/>
      </left>
      <right/>
      <top style="hair">
        <color indexed="40"/>
      </top>
      <bottom/>
      <diagonal/>
    </border>
    <border>
      <left style="double">
        <color indexed="40"/>
      </left>
      <right/>
      <top/>
      <bottom style="hair">
        <color indexed="40"/>
      </bottom>
      <diagonal/>
    </border>
    <border>
      <left style="hair">
        <color indexed="40"/>
      </left>
      <right/>
      <top style="hair">
        <color indexed="40"/>
      </top>
      <bottom/>
      <diagonal/>
    </border>
    <border>
      <left/>
      <right/>
      <top style="hair">
        <color indexed="40"/>
      </top>
      <bottom/>
      <diagonal/>
    </border>
    <border>
      <left/>
      <right style="hair">
        <color indexed="40"/>
      </right>
      <top style="hair">
        <color indexed="40"/>
      </top>
      <bottom/>
      <diagonal/>
    </border>
    <border>
      <left style="hair">
        <color indexed="40"/>
      </left>
      <right style="hair">
        <color indexed="40"/>
      </right>
      <top style="hair">
        <color indexed="40"/>
      </top>
      <bottom/>
      <diagonal/>
    </border>
    <border>
      <left style="double">
        <color indexed="40"/>
      </left>
      <right style="hair">
        <color theme="8" tint="0.39997558519241921"/>
      </right>
      <top style="hair">
        <color indexed="40"/>
      </top>
      <bottom style="hair">
        <color indexed="40"/>
      </bottom>
      <diagonal/>
    </border>
    <border>
      <left/>
      <right style="hair">
        <color indexed="40"/>
      </right>
      <top/>
      <bottom/>
      <diagonal/>
    </border>
    <border>
      <left style="hair">
        <color theme="8" tint="0.39997558519241921"/>
      </left>
      <right style="hair">
        <color theme="8" tint="0.39997558519241921"/>
      </right>
      <top style="hair">
        <color theme="8" tint="0.39997558519241921"/>
      </top>
      <bottom style="hair">
        <color theme="8" tint="0.39997558519241921"/>
      </bottom>
      <diagonal/>
    </border>
    <border>
      <left/>
      <right/>
      <top style="thin">
        <color indexed="40"/>
      </top>
      <bottom/>
      <diagonal/>
    </border>
    <border>
      <left/>
      <right style="hair">
        <color indexed="40"/>
      </right>
      <top style="hair">
        <color theme="8" tint="0.39997558519241921"/>
      </top>
      <bottom style="hair">
        <color theme="8" tint="0.39997558519241921"/>
      </bottom>
      <diagonal/>
    </border>
    <border>
      <left style="hair">
        <color indexed="40"/>
      </left>
      <right style="hair">
        <color theme="8" tint="0.39997558519241921"/>
      </right>
      <top style="hair">
        <color theme="8" tint="0.39997558519241921"/>
      </top>
      <bottom style="hair">
        <color theme="8" tint="0.3999755851924192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8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/>
    <xf numFmtId="0" fontId="5" fillId="2" borderId="0" xfId="0" applyFont="1" applyFill="1" applyAlignment="1"/>
    <xf numFmtId="0" fontId="0" fillId="2" borderId="0" xfId="0" applyFill="1"/>
    <xf numFmtId="0" fontId="9" fillId="2" borderId="0" xfId="0" applyFont="1" applyFill="1" applyBorder="1" applyAlignment="1">
      <alignment horizontal="center" textRotation="90"/>
    </xf>
    <xf numFmtId="0" fontId="9" fillId="2" borderId="2" xfId="0" applyFont="1" applyFill="1" applyBorder="1" applyAlignment="1">
      <alignment horizontal="left" vertical="center"/>
    </xf>
    <xf numFmtId="164" fontId="5" fillId="2" borderId="0" xfId="0" applyNumberFormat="1" applyFont="1" applyFill="1"/>
    <xf numFmtId="0" fontId="5" fillId="2" borderId="0" xfId="0" applyFont="1" applyFill="1" applyBorder="1"/>
    <xf numFmtId="0" fontId="8" fillId="2" borderId="0" xfId="0" applyNumberFormat="1" applyFont="1" applyFill="1" applyAlignment="1">
      <alignment horizontal="left"/>
    </xf>
    <xf numFmtId="0" fontId="10" fillId="2" borderId="0" xfId="0" applyFont="1" applyFill="1" applyAlignme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/>
    <xf numFmtId="164" fontId="7" fillId="2" borderId="0" xfId="0" applyNumberFormat="1" applyFont="1" applyFill="1" applyBorder="1" applyAlignment="1"/>
    <xf numFmtId="9" fontId="0" fillId="2" borderId="0" xfId="0" applyNumberFormat="1" applyFill="1"/>
    <xf numFmtId="1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10" fillId="2" borderId="0" xfId="0" applyFont="1" applyFill="1" applyAlignment="1">
      <alignment wrapText="1"/>
    </xf>
    <xf numFmtId="0" fontId="12" fillId="2" borderId="0" xfId="0" applyFont="1" applyFill="1" applyAlignment="1">
      <alignment horizontal="right" wrapText="1"/>
    </xf>
    <xf numFmtId="0" fontId="7" fillId="2" borderId="0" xfId="0" applyFont="1" applyFill="1" applyAlignment="1"/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0" xfId="0" applyFont="1" applyFill="1"/>
    <xf numFmtId="0" fontId="5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13" fillId="2" borderId="0" xfId="0" applyFont="1" applyFill="1"/>
    <xf numFmtId="0" fontId="9" fillId="2" borderId="2" xfId="0" applyFont="1" applyFill="1" applyBorder="1" applyAlignment="1">
      <alignment horizontal="center" vertical="center"/>
    </xf>
    <xf numFmtId="166" fontId="5" fillId="2" borderId="0" xfId="0" applyNumberFormat="1" applyFont="1" applyFill="1" applyAlignment="1">
      <alignment horizontal="left"/>
    </xf>
    <xf numFmtId="0" fontId="11" fillId="2" borderId="4" xfId="0" applyFont="1" applyFill="1" applyBorder="1" applyAlignment="1">
      <alignment horizontal="center" vertical="center" wrapText="1"/>
    </xf>
    <xf numFmtId="166" fontId="8" fillId="2" borderId="0" xfId="0" applyNumberFormat="1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1" fontId="8" fillId="2" borderId="2" xfId="0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14" fillId="2" borderId="0" xfId="0" applyFont="1" applyFill="1" applyAlignment="1"/>
    <xf numFmtId="0" fontId="15" fillId="2" borderId="0" xfId="0" applyFont="1" applyFill="1"/>
    <xf numFmtId="9" fontId="15" fillId="2" borderId="0" xfId="0" applyNumberFormat="1" applyFont="1" applyFill="1"/>
    <xf numFmtId="0" fontId="16" fillId="2" borderId="0" xfId="0" applyFont="1" applyFill="1"/>
    <xf numFmtId="0" fontId="16" fillId="2" borderId="0" xfId="0" applyFont="1" applyFill="1" applyBorder="1" applyAlignment="1">
      <alignment vertical="center"/>
    </xf>
    <xf numFmtId="0" fontId="15" fillId="2" borderId="0" xfId="0" applyFont="1" applyFill="1" applyAlignment="1"/>
    <xf numFmtId="0" fontId="16" fillId="2" borderId="0" xfId="0" applyFont="1" applyFill="1" applyBorder="1" applyAlignment="1">
      <alignment horizontal="center" vertical="center" textRotation="90"/>
    </xf>
    <xf numFmtId="0" fontId="16" fillId="2" borderId="0" xfId="0" applyFont="1" applyFill="1" applyBorder="1" applyAlignment="1">
      <alignment horizontal="center" vertical="center" textRotation="90" wrapText="1"/>
    </xf>
    <xf numFmtId="0" fontId="15" fillId="2" borderId="0" xfId="0" applyFont="1" applyFill="1" applyAlignment="1">
      <alignment vertical="center"/>
    </xf>
    <xf numFmtId="1" fontId="16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2" fontId="15" fillId="2" borderId="0" xfId="0" applyNumberFormat="1" applyFont="1" applyFill="1"/>
    <xf numFmtId="0" fontId="16" fillId="2" borderId="0" xfId="0" applyFont="1" applyFill="1" applyBorder="1"/>
    <xf numFmtId="0" fontId="16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/>
    </xf>
    <xf numFmtId="9" fontId="8" fillId="2" borderId="2" xfId="1" applyFont="1" applyFill="1" applyBorder="1" applyAlignment="1">
      <alignment horizontal="center" vertical="center"/>
    </xf>
    <xf numFmtId="0" fontId="17" fillId="2" borderId="0" xfId="0" applyFont="1" applyFill="1"/>
    <xf numFmtId="9" fontId="17" fillId="2" borderId="0" xfId="0" applyNumberFormat="1" applyFont="1" applyFill="1"/>
    <xf numFmtId="0" fontId="17" fillId="2" borderId="0" xfId="0" applyFont="1" applyFill="1" applyAlignment="1"/>
    <xf numFmtId="9" fontId="17" fillId="2" borderId="0" xfId="0" applyNumberFormat="1" applyFont="1" applyFill="1" applyAlignment="1"/>
    <xf numFmtId="0" fontId="17" fillId="2" borderId="0" xfId="0" applyFont="1" applyFill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1" fontId="5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Border="1"/>
    <xf numFmtId="0" fontId="15" fillId="2" borderId="0" xfId="0" applyFont="1" applyFill="1" applyBorder="1"/>
    <xf numFmtId="0" fontId="15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9" fontId="15" fillId="2" borderId="0" xfId="1" applyFont="1" applyFill="1" applyBorder="1" applyAlignment="1">
      <alignment horizontal="center" vertical="center"/>
    </xf>
    <xf numFmtId="0" fontId="1" fillId="2" borderId="0" xfId="0" applyFont="1" applyFill="1"/>
    <xf numFmtId="164" fontId="1" fillId="2" borderId="0" xfId="0" applyNumberFormat="1" applyFont="1" applyFill="1"/>
    <xf numFmtId="166" fontId="1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2" borderId="0" xfId="0" applyFont="1" applyFill="1" applyAlignment="1"/>
    <xf numFmtId="0" fontId="1" fillId="2" borderId="2" xfId="0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165" fontId="1" fillId="2" borderId="2" xfId="1" applyNumberFormat="1" applyFont="1" applyFill="1" applyBorder="1" applyAlignment="1">
      <alignment horizontal="center" vertical="center"/>
    </xf>
    <xf numFmtId="9" fontId="1" fillId="2" borderId="0" xfId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/>
    <xf numFmtId="0" fontId="2" fillId="2" borderId="0" xfId="0" applyFont="1" applyFill="1"/>
    <xf numFmtId="1" fontId="1" fillId="2" borderId="2" xfId="0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21" fillId="2" borderId="0" xfId="0" applyFont="1" applyFill="1"/>
    <xf numFmtId="0" fontId="21" fillId="2" borderId="0" xfId="0" applyFont="1" applyFill="1" applyAlignment="1">
      <alignment vertical="center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1" fontId="1" fillId="0" borderId="4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/>
    </xf>
    <xf numFmtId="164" fontId="35" fillId="2" borderId="0" xfId="0" applyNumberFormat="1" applyFont="1" applyFill="1" applyBorder="1" applyAlignment="1"/>
    <xf numFmtId="164" fontId="35" fillId="2" borderId="0" xfId="0" applyNumberFormat="1" applyFont="1" applyFill="1" applyBorder="1" applyAlignment="1">
      <alignment horizontal="center" vertical="center" textRotation="90"/>
    </xf>
    <xf numFmtId="164" fontId="35" fillId="2" borderId="0" xfId="0" applyNumberFormat="1" applyFont="1" applyFill="1" applyBorder="1" applyAlignment="1">
      <alignment horizontal="center"/>
    </xf>
    <xf numFmtId="0" fontId="25" fillId="2" borderId="0" xfId="0" applyFont="1" applyFill="1" applyAlignment="1">
      <alignment wrapText="1"/>
    </xf>
    <xf numFmtId="0" fontId="25" fillId="2" borderId="0" xfId="0" applyFont="1" applyFill="1" applyAlignment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 applyAlignment="1"/>
    <xf numFmtId="164" fontId="26" fillId="2" borderId="0" xfId="0" applyNumberFormat="1" applyFont="1" applyFill="1"/>
    <xf numFmtId="0" fontId="29" fillId="2" borderId="0" xfId="0" applyFont="1" applyFill="1"/>
    <xf numFmtId="0" fontId="30" fillId="2" borderId="0" xfId="0" applyFont="1" applyFill="1"/>
    <xf numFmtId="166" fontId="26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6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30" fillId="2" borderId="0" xfId="0" applyFont="1" applyFill="1" applyBorder="1" applyAlignment="1">
      <alignment horizontal="center" textRotation="90"/>
    </xf>
    <xf numFmtId="0" fontId="26" fillId="2" borderId="0" xfId="0" applyFont="1" applyFill="1" applyBorder="1" applyAlignment="1">
      <alignment vertical="center"/>
    </xf>
    <xf numFmtId="0" fontId="26" fillId="2" borderId="0" xfId="0" applyFont="1" applyFill="1" applyBorder="1" applyAlignment="1"/>
    <xf numFmtId="0" fontId="26" fillId="2" borderId="0" xfId="0" applyFont="1" applyFill="1" applyAlignment="1"/>
    <xf numFmtId="164" fontId="26" fillId="2" borderId="0" xfId="0" applyNumberFormat="1" applyFont="1" applyFill="1" applyBorder="1" applyAlignment="1"/>
    <xf numFmtId="0" fontId="27" fillId="2" borderId="0" xfId="0" applyFont="1" applyFill="1" applyAlignment="1"/>
    <xf numFmtId="0" fontId="32" fillId="2" borderId="0" xfId="0" applyFont="1" applyFill="1" applyAlignment="1">
      <alignment horizontal="right" wrapText="1"/>
    </xf>
    <xf numFmtId="0" fontId="30" fillId="2" borderId="2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 applyProtection="1">
      <alignment horizontal="center" vertical="center"/>
      <protection locked="0"/>
    </xf>
    <xf numFmtId="0" fontId="30" fillId="2" borderId="7" xfId="0" applyFont="1" applyFill="1" applyBorder="1" applyAlignment="1" applyProtection="1">
      <alignment horizontal="center" vertical="center"/>
      <protection locked="0"/>
    </xf>
    <xf numFmtId="0" fontId="30" fillId="2" borderId="7" xfId="0" applyFont="1" applyFill="1" applyBorder="1" applyAlignment="1" applyProtection="1">
      <alignment horizontal="center" vertical="center" wrapText="1"/>
      <protection locked="0"/>
    </xf>
    <xf numFmtId="0" fontId="30" fillId="2" borderId="8" xfId="0" applyFont="1" applyFill="1" applyBorder="1" applyAlignment="1" applyProtection="1">
      <alignment horizontal="center" vertical="center" wrapText="1"/>
      <protection locked="0"/>
    </xf>
    <xf numFmtId="0" fontId="30" fillId="2" borderId="6" xfId="0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>
      <alignment vertical="center"/>
    </xf>
    <xf numFmtId="0" fontId="26" fillId="2" borderId="2" xfId="0" applyFont="1" applyFill="1" applyBorder="1" applyAlignment="1">
      <alignment horizontal="left" vertical="center"/>
    </xf>
    <xf numFmtId="164" fontId="26" fillId="2" borderId="9" xfId="0" applyNumberFormat="1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center" vertical="center"/>
    </xf>
    <xf numFmtId="164" fontId="26" fillId="2" borderId="0" xfId="0" applyNumberFormat="1" applyFont="1" applyFill="1" applyBorder="1" applyAlignment="1">
      <alignment horizontal="center" vertical="center"/>
    </xf>
    <xf numFmtId="0" fontId="26" fillId="2" borderId="0" xfId="0" applyFont="1" applyFill="1" applyBorder="1"/>
    <xf numFmtId="165" fontId="26" fillId="2" borderId="2" xfId="1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left" vertical="center"/>
    </xf>
    <xf numFmtId="9" fontId="26" fillId="2" borderId="0" xfId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vertical="center"/>
    </xf>
    <xf numFmtId="164" fontId="35" fillId="0" borderId="0" xfId="0" applyNumberFormat="1" applyFont="1" applyFill="1" applyBorder="1" applyAlignment="1"/>
    <xf numFmtId="164" fontId="35" fillId="0" borderId="0" xfId="0" applyNumberFormat="1" applyFont="1" applyFill="1" applyBorder="1" applyAlignment="1">
      <alignment horizontal="center" vertical="center" textRotation="90"/>
    </xf>
    <xf numFmtId="0" fontId="35" fillId="0" borderId="0" xfId="0" applyFont="1" applyFill="1" applyBorder="1" applyAlignment="1">
      <alignment horizontal="center" vertical="center" textRotation="90"/>
    </xf>
    <xf numFmtId="0" fontId="35" fillId="0" borderId="0" xfId="0" applyFont="1" applyFill="1" applyBorder="1" applyAlignment="1">
      <alignment horizontal="center" vertical="center" textRotation="90" wrapText="1"/>
    </xf>
    <xf numFmtId="164" fontId="35" fillId="0" borderId="0" xfId="0" applyNumberFormat="1" applyFont="1" applyFill="1" applyBorder="1" applyAlignment="1">
      <alignment horizontal="center"/>
    </xf>
    <xf numFmtId="1" fontId="35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/>
    <xf numFmtId="0" fontId="35" fillId="0" borderId="0" xfId="0" applyFont="1" applyFill="1" applyBorder="1" applyAlignment="1">
      <alignment horizontal="left" vertical="center"/>
    </xf>
    <xf numFmtId="1" fontId="26" fillId="2" borderId="4" xfId="0" applyNumberFormat="1" applyFont="1" applyFill="1" applyBorder="1" applyAlignment="1">
      <alignment horizontal="center"/>
    </xf>
    <xf numFmtId="0" fontId="36" fillId="0" borderId="0" xfId="0" applyFont="1" applyFill="1" applyBorder="1" applyAlignment="1"/>
    <xf numFmtId="0" fontId="37" fillId="0" borderId="0" xfId="0" applyFont="1" applyFill="1" applyBorder="1"/>
    <xf numFmtId="0" fontId="37" fillId="0" borderId="0" xfId="0" applyFont="1" applyFill="1" applyBorder="1" applyAlignment="1"/>
    <xf numFmtId="0" fontId="37" fillId="0" borderId="0" xfId="0" applyFont="1" applyFill="1" applyBorder="1" applyAlignment="1">
      <alignment vertical="center"/>
    </xf>
    <xf numFmtId="2" fontId="37" fillId="0" borderId="0" xfId="0" applyNumberFormat="1" applyFont="1" applyFill="1" applyBorder="1"/>
    <xf numFmtId="0" fontId="35" fillId="0" borderId="0" xfId="0" applyFont="1" applyFill="1" applyBorder="1" applyAlignment="1">
      <alignment horizontal="center"/>
    </xf>
    <xf numFmtId="0" fontId="8" fillId="3" borderId="0" xfId="0" applyFont="1" applyFill="1" applyBorder="1" applyAlignment="1" applyProtection="1">
      <alignment horizontal="left"/>
      <protection locked="0"/>
    </xf>
    <xf numFmtId="166" fontId="8" fillId="3" borderId="10" xfId="0" applyNumberFormat="1" applyFont="1" applyFill="1" applyBorder="1" applyAlignment="1" applyProtection="1">
      <alignment horizontal="left"/>
      <protection locked="0"/>
    </xf>
    <xf numFmtId="0" fontId="8" fillId="3" borderId="10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vertical="center"/>
      <protection locked="0"/>
    </xf>
    <xf numFmtId="9" fontId="26" fillId="3" borderId="11" xfId="1" applyFont="1" applyFill="1" applyBorder="1" applyAlignment="1" applyProtection="1">
      <alignment horizontal="center" wrapText="1"/>
      <protection locked="0"/>
    </xf>
    <xf numFmtId="9" fontId="26" fillId="3" borderId="12" xfId="1" applyFont="1" applyFill="1" applyBorder="1" applyAlignment="1" applyProtection="1">
      <alignment horizontal="center" wrapText="1"/>
      <protection locked="0"/>
    </xf>
    <xf numFmtId="0" fontId="30" fillId="3" borderId="7" xfId="0" applyFont="1" applyFill="1" applyBorder="1" applyAlignment="1" applyProtection="1">
      <alignment horizontal="center" vertical="center"/>
      <protection locked="0"/>
    </xf>
    <xf numFmtId="0" fontId="26" fillId="3" borderId="2" xfId="0" applyNumberFormat="1" applyFont="1" applyFill="1" applyBorder="1" applyAlignment="1" applyProtection="1">
      <alignment horizontal="center"/>
      <protection locked="0"/>
    </xf>
    <xf numFmtId="0" fontId="26" fillId="3" borderId="4" xfId="0" applyFont="1" applyFill="1" applyBorder="1" applyAlignment="1" applyProtection="1">
      <alignment horizontal="center" vertical="center"/>
      <protection locked="0"/>
    </xf>
    <xf numFmtId="0" fontId="26" fillId="3" borderId="5" xfId="0" applyFont="1" applyFill="1" applyBorder="1" applyAlignment="1" applyProtection="1">
      <alignment horizontal="center"/>
      <protection locked="0"/>
    </xf>
    <xf numFmtId="0" fontId="30" fillId="3" borderId="7" xfId="0" applyFont="1" applyFill="1" applyBorder="1" applyAlignment="1" applyProtection="1">
      <alignment horizontal="center" vertical="center" wrapText="1"/>
      <protection locked="0"/>
    </xf>
    <xf numFmtId="0" fontId="30" fillId="3" borderId="13" xfId="0" applyFont="1" applyFill="1" applyBorder="1" applyAlignment="1" applyProtection="1">
      <alignment horizontal="center" vertical="center" wrapText="1"/>
      <protection locked="0"/>
    </xf>
    <xf numFmtId="9" fontId="26" fillId="3" borderId="14" xfId="1" applyFont="1" applyFill="1" applyBorder="1" applyAlignment="1" applyProtection="1">
      <alignment horizontal="center"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37" fillId="2" borderId="0" xfId="0" applyFont="1" applyFill="1" applyAlignment="1"/>
    <xf numFmtId="0" fontId="37" fillId="2" borderId="0" xfId="0" applyFont="1" applyFill="1" applyAlignment="1">
      <alignment vertical="center"/>
    </xf>
    <xf numFmtId="0" fontId="37" fillId="2" borderId="0" xfId="0" applyFont="1" applyFill="1"/>
    <xf numFmtId="9" fontId="37" fillId="2" borderId="0" xfId="0" applyNumberFormat="1" applyFont="1" applyFill="1"/>
    <xf numFmtId="9" fontId="37" fillId="2" borderId="0" xfId="0" applyNumberFormat="1" applyFont="1" applyFill="1" applyAlignment="1"/>
    <xf numFmtId="0" fontId="38" fillId="4" borderId="2" xfId="0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left" vertical="center"/>
    </xf>
    <xf numFmtId="9" fontId="5" fillId="3" borderId="12" xfId="1" applyFont="1" applyFill="1" applyBorder="1" applyAlignment="1" applyProtection="1">
      <alignment horizontal="center" wrapText="1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1" fillId="3" borderId="2" xfId="0" applyNumberFormat="1" applyFont="1" applyFill="1" applyBorder="1" applyAlignment="1" applyProtection="1">
      <alignment horizontal="center"/>
      <protection locked="0"/>
    </xf>
    <xf numFmtId="0" fontId="5" fillId="3" borderId="15" xfId="0" applyNumberFormat="1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9" fontId="5" fillId="3" borderId="14" xfId="1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5" xfId="0" applyNumberFormat="1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38" fillId="5" borderId="2" xfId="0" applyFont="1" applyFill="1" applyBorder="1" applyAlignment="1">
      <alignment horizontal="center" vertical="center" wrapText="1"/>
    </xf>
    <xf numFmtId="1" fontId="39" fillId="2" borderId="2" xfId="0" applyNumberFormat="1" applyFont="1" applyFill="1" applyBorder="1" applyAlignment="1">
      <alignment horizontal="center" vertical="center"/>
    </xf>
    <xf numFmtId="0" fontId="26" fillId="3" borderId="27" xfId="0" applyNumberFormat="1" applyFont="1" applyFill="1" applyBorder="1" applyAlignment="1" applyProtection="1">
      <alignment horizontal="center"/>
      <protection locked="0"/>
    </xf>
    <xf numFmtId="9" fontId="5" fillId="3" borderId="28" xfId="1" applyFont="1" applyFill="1" applyBorder="1" applyAlignment="1" applyProtection="1">
      <alignment horizontal="center" wrapText="1"/>
      <protection locked="0"/>
    </xf>
    <xf numFmtId="9" fontId="5" fillId="3" borderId="29" xfId="1" applyFont="1" applyFill="1" applyBorder="1" applyAlignment="1" applyProtection="1">
      <alignment horizontal="center" vertical="center" wrapText="1"/>
      <protection locked="0"/>
    </xf>
    <xf numFmtId="9" fontId="5" fillId="3" borderId="31" xfId="1" applyFont="1" applyFill="1" applyBorder="1" applyAlignment="1" applyProtection="1">
      <alignment horizontal="center" wrapText="1"/>
      <protection locked="0"/>
    </xf>
    <xf numFmtId="9" fontId="5" fillId="3" borderId="32" xfId="1" applyFont="1" applyFill="1" applyBorder="1" applyAlignment="1" applyProtection="1">
      <alignment horizontal="center" wrapText="1"/>
      <protection locked="0"/>
    </xf>
    <xf numFmtId="0" fontId="7" fillId="2" borderId="0" xfId="0" applyFont="1" applyFill="1" applyAlignment="1">
      <alignment horizontal="center"/>
    </xf>
    <xf numFmtId="164" fontId="29" fillId="2" borderId="16" xfId="0" applyNumberFormat="1" applyFont="1" applyFill="1" applyBorder="1" applyAlignment="1">
      <alignment horizontal="center" vertical="center"/>
    </xf>
    <xf numFmtId="164" fontId="29" fillId="2" borderId="17" xfId="0" applyNumberFormat="1" applyFont="1" applyFill="1" applyBorder="1" applyAlignment="1">
      <alignment horizontal="center" vertical="center"/>
    </xf>
    <xf numFmtId="164" fontId="29" fillId="2" borderId="18" xfId="0" applyNumberFormat="1" applyFont="1" applyFill="1" applyBorder="1" applyAlignment="1">
      <alignment horizontal="center" vertical="center"/>
    </xf>
    <xf numFmtId="164" fontId="29" fillId="2" borderId="19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164" fontId="38" fillId="4" borderId="15" xfId="0" applyNumberFormat="1" applyFont="1" applyFill="1" applyBorder="1" applyAlignment="1">
      <alignment horizontal="center" vertical="center" wrapText="1"/>
    </xf>
    <xf numFmtId="164" fontId="38" fillId="4" borderId="3" xfId="0" applyNumberFormat="1" applyFont="1" applyFill="1" applyBorder="1" applyAlignment="1">
      <alignment horizontal="center" vertical="center" wrapText="1"/>
    </xf>
    <xf numFmtId="164" fontId="31" fillId="2" borderId="3" xfId="0" applyNumberFormat="1" applyFont="1" applyFill="1" applyBorder="1" applyAlignment="1">
      <alignment horizontal="right"/>
    </xf>
    <xf numFmtId="0" fontId="40" fillId="0" borderId="20" xfId="0" applyFont="1" applyBorder="1"/>
    <xf numFmtId="0" fontId="30" fillId="2" borderId="21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41" fillId="4" borderId="15" xfId="0" applyFont="1" applyFill="1" applyBorder="1" applyAlignment="1">
      <alignment horizontal="center" vertical="center"/>
    </xf>
    <xf numFmtId="0" fontId="41" fillId="4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164" fontId="6" fillId="2" borderId="16" xfId="0" applyNumberFormat="1" applyFont="1" applyFill="1" applyBorder="1" applyAlignment="1">
      <alignment horizontal="center" vertical="center"/>
    </xf>
    <xf numFmtId="164" fontId="6" fillId="2" borderId="17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4" fontId="11" fillId="2" borderId="3" xfId="0" applyNumberFormat="1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4" fontId="6" fillId="2" borderId="30" xfId="0" applyNumberFormat="1" applyFont="1" applyFill="1" applyBorder="1" applyAlignment="1">
      <alignment horizontal="center" vertical="center"/>
    </xf>
    <xf numFmtId="164" fontId="38" fillId="4" borderId="21" xfId="0" applyNumberFormat="1" applyFont="1" applyFill="1" applyBorder="1" applyAlignment="1">
      <alignment horizontal="center" vertical="center" wrapText="1"/>
    </xf>
    <xf numFmtId="164" fontId="38" fillId="4" borderId="2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83"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indexed="6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indexed="6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indexed="60"/>
      </font>
      <fill>
        <patternFill>
          <bgColor theme="5" tint="0.59996337778862885"/>
        </patternFill>
      </fill>
    </dxf>
    <dxf>
      <font>
        <color indexed="60"/>
      </font>
      <fill>
        <patternFill>
          <bgColor theme="5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 patternType="none">
          <bgColor indexed="6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indexed="60"/>
      </font>
      <fill>
        <patternFill>
          <bgColor theme="5" tint="0.59996337778862885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pt-PT" sz="1100">
                <a:latin typeface="Arial" pitchFamily="34" charset="0"/>
                <a:cs typeface="Arial" pitchFamily="34" charset="0"/>
              </a:rPr>
              <a:t>Percentagem de notas positivas e negativas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06718554595655"/>
          <c:y val="0.25"/>
          <c:w val="0.3325638854150339"/>
          <c:h val="0.61016949152542377"/>
        </c:manualLayout>
      </c:layout>
      <c:pieChart>
        <c:varyColors val="1"/>
        <c:ser>
          <c:idx val="0"/>
          <c:order val="0"/>
          <c:tx>
            <c:strRef>
              <c:f>'Análise estatística 1.º Per.'!$B$18:$B$19</c:f>
              <c:strCache>
                <c:ptCount val="2"/>
                <c:pt idx="0">
                  <c:v>% de positivas</c:v>
                </c:pt>
                <c:pt idx="1">
                  <c:v>% de negativas </c:v>
                </c:pt>
              </c:strCache>
            </c:strRef>
          </c:tx>
          <c:explosion val="25"/>
          <c:dPt>
            <c:idx val="0"/>
            <c:bubble3D val="0"/>
            <c:explosion val="48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49D0-482C-9C8E-C372E7B0AA0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49D0-482C-9C8E-C372E7B0AA0E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'Análise estatística 1.º Per.'!$B$18:$B$19</c:f>
              <c:strCache>
                <c:ptCount val="2"/>
                <c:pt idx="0">
                  <c:v>% de positivas</c:v>
                </c:pt>
                <c:pt idx="1">
                  <c:v>% de negativas </c:v>
                </c:pt>
              </c:strCache>
            </c:strRef>
          </c:cat>
          <c:val>
            <c:numRef>
              <c:f>'Análise estatística 1.º Per.'!$E$18:$E$19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D0-482C-9C8E-C372E7B0A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72097858437444"/>
          <c:y val="0.45764268873170511"/>
          <c:w val="0.27483600346723402"/>
          <c:h val="0.18644690600115665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pt-PT"/>
        </a:p>
      </c:txPr>
    </c:legend>
    <c:plotVisOnly val="1"/>
    <c:dispBlanksAs val="zero"/>
    <c:showDLblsOverMax val="0"/>
  </c:chart>
  <c:spPr>
    <a:ln>
      <a:solidFill>
        <a:srgbClr val="00B0F0"/>
      </a:solidFill>
      <a:prstDash val="dash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Distribuição dos níveis dos alunos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56698240866035E-2"/>
          <c:y val="0.16319444444444445"/>
          <c:w val="0.81190798376184037"/>
          <c:h val="0.600694444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'Análise estatística 1.º Per.'!$V$12</c:f>
              <c:strCache>
                <c:ptCount val="1"/>
                <c:pt idx="0">
                  <c:v>Nível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'Análise estatística 1.º Per.'!$V$14:$V$33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'Análise estatística 1.º Per.'!$W$14:$W$33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D-4099-AE80-1DDEE29FF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587328"/>
        <c:axId val="394587720"/>
      </c:barChart>
      <c:catAx>
        <c:axId val="394587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Nível</a:t>
                </a:r>
              </a:p>
            </c:rich>
          </c:tx>
          <c:layout>
            <c:manualLayout>
              <c:xMode val="edge"/>
              <c:yMode val="edge"/>
              <c:x val="0.46955346178058016"/>
              <c:y val="0.871528031314424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94587720"/>
        <c:crosses val="autoZero"/>
        <c:auto val="1"/>
        <c:lblAlgn val="ctr"/>
        <c:lblOffset val="100"/>
        <c:noMultiLvlLbl val="0"/>
      </c:catAx>
      <c:valAx>
        <c:axId val="394587720"/>
        <c:scaling>
          <c:orientation val="minMax"/>
          <c:max val="3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N.º de alunos</a:t>
                </a:r>
              </a:p>
            </c:rich>
          </c:tx>
          <c:layout>
            <c:manualLayout>
              <c:xMode val="edge"/>
              <c:yMode val="edge"/>
              <c:x val="2.1650825756872133E-2"/>
              <c:y val="0.309027963200101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9458732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139179850225139"/>
          <c:y val="0.51904785258244102"/>
          <c:w val="6.9464849003966211E-2"/>
          <c:h val="8.3047525633690222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CCFF"/>
      </a:solidFill>
      <a:prstDash val="lg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pt-PT" sz="1100">
                <a:latin typeface="Arial" pitchFamily="34" charset="0"/>
                <a:cs typeface="Arial" pitchFamily="34" charset="0"/>
              </a:rPr>
              <a:t>Percentagem de notas positivas e negativas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06718554595655"/>
          <c:y val="0.25"/>
          <c:w val="0.3325638854150339"/>
          <c:h val="0.61016949152542377"/>
        </c:manualLayout>
      </c:layout>
      <c:pieChart>
        <c:varyColors val="1"/>
        <c:ser>
          <c:idx val="0"/>
          <c:order val="0"/>
          <c:tx>
            <c:strRef>
              <c:f>'Análise estatística 2.º Per.'!$B$18:$B$19</c:f>
              <c:strCache>
                <c:ptCount val="2"/>
                <c:pt idx="0">
                  <c:v>% de positivas</c:v>
                </c:pt>
                <c:pt idx="1">
                  <c:v>% de negativas </c:v>
                </c:pt>
              </c:strCache>
            </c:strRef>
          </c:tx>
          <c:explosion val="25"/>
          <c:dPt>
            <c:idx val="0"/>
            <c:bubble3D val="0"/>
            <c:explosion val="48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6744-4BD8-BD31-DBBCD15A786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6744-4BD8-BD31-DBBCD15A7867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'Análise estatística 2.º Per.'!$B$18:$B$19</c:f>
              <c:strCache>
                <c:ptCount val="2"/>
                <c:pt idx="0">
                  <c:v>% de positivas</c:v>
                </c:pt>
                <c:pt idx="1">
                  <c:v>% de negativas </c:v>
                </c:pt>
              </c:strCache>
            </c:strRef>
          </c:cat>
          <c:val>
            <c:numRef>
              <c:f>'Análise estatística 2.º Per.'!$E$18:$E$19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44-4BD8-BD31-DBBCD15A7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72097858437444"/>
          <c:y val="0.45764268873170511"/>
          <c:w val="0.27483600346723402"/>
          <c:h val="0.18644690600115665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pt-PT"/>
        </a:p>
      </c:txPr>
    </c:legend>
    <c:plotVisOnly val="1"/>
    <c:dispBlanksAs val="zero"/>
    <c:showDLblsOverMax val="0"/>
  </c:chart>
  <c:spPr>
    <a:ln>
      <a:solidFill>
        <a:srgbClr val="00B0F0"/>
      </a:solidFill>
      <a:prstDash val="dash"/>
    </a:ln>
  </c:spPr>
  <c:printSettings>
    <c:headerFooter alignWithMargins="0"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Distribuição dos níveis dos alunos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56698240866035E-2"/>
          <c:y val="0.16319444444444445"/>
          <c:w val="0.81190798376184037"/>
          <c:h val="0.600694444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'Análise estatística 2.º Per.'!$V$12</c:f>
              <c:strCache>
                <c:ptCount val="1"/>
                <c:pt idx="0">
                  <c:v>Nível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'Análise estatística 2.º Per.'!$V$14:$V$33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'Análise estatística 2.º Per.'!$W$14:$W$33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B-42B9-854D-5EF89CE56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957152"/>
        <c:axId val="335959112"/>
      </c:barChart>
      <c:catAx>
        <c:axId val="33595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Nível</a:t>
                </a:r>
              </a:p>
            </c:rich>
          </c:tx>
          <c:layout>
            <c:manualLayout>
              <c:xMode val="edge"/>
              <c:yMode val="edge"/>
              <c:x val="0.46955332418310097"/>
              <c:y val="0.871528031314424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35959112"/>
        <c:crosses val="autoZero"/>
        <c:auto val="1"/>
        <c:lblAlgn val="ctr"/>
        <c:lblOffset val="100"/>
        <c:noMultiLvlLbl val="0"/>
      </c:catAx>
      <c:valAx>
        <c:axId val="335959112"/>
        <c:scaling>
          <c:orientation val="minMax"/>
          <c:max val="3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N.º de alunos</a:t>
                </a:r>
              </a:p>
            </c:rich>
          </c:tx>
          <c:layout>
            <c:manualLayout>
              <c:xMode val="edge"/>
              <c:yMode val="edge"/>
              <c:x val="2.1650963354351349E-2"/>
              <c:y val="0.309027963200101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3595715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139193609973069"/>
          <c:y val="0.51904785258244102"/>
          <c:w val="6.9464849003966211E-2"/>
          <c:h val="8.3047525633690222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CCFF"/>
      </a:solidFill>
      <a:prstDash val="lg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pt-PT" sz="1100">
                <a:latin typeface="Arial" pitchFamily="34" charset="0"/>
                <a:cs typeface="Arial" pitchFamily="34" charset="0"/>
              </a:rPr>
              <a:t>Percentagem de notas positivas e negativas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06718554595655"/>
          <c:y val="0.25"/>
          <c:w val="0.3325638854150339"/>
          <c:h val="0.61016949152542377"/>
        </c:manualLayout>
      </c:layout>
      <c:pieChart>
        <c:varyColors val="1"/>
        <c:ser>
          <c:idx val="0"/>
          <c:order val="0"/>
          <c:tx>
            <c:strRef>
              <c:f>'Análise estatística 3.º Per.'!$B$18:$B$19</c:f>
              <c:strCache>
                <c:ptCount val="2"/>
                <c:pt idx="0">
                  <c:v>% de positivas</c:v>
                </c:pt>
                <c:pt idx="1">
                  <c:v>% de negativas </c:v>
                </c:pt>
              </c:strCache>
            </c:strRef>
          </c:tx>
          <c:explosion val="25"/>
          <c:dPt>
            <c:idx val="0"/>
            <c:bubble3D val="0"/>
            <c:explosion val="48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E033-4CDB-BC77-F74665D9189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E033-4CDB-BC77-F74665D9189E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'Análise estatística 3.º Per.'!$B$18:$B$19</c:f>
              <c:strCache>
                <c:ptCount val="2"/>
                <c:pt idx="0">
                  <c:v>% de positivas</c:v>
                </c:pt>
                <c:pt idx="1">
                  <c:v>% de negativas </c:v>
                </c:pt>
              </c:strCache>
            </c:strRef>
          </c:cat>
          <c:val>
            <c:numRef>
              <c:f>'Análise estatística 3.º Per.'!$E$18:$E$19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33-4CDB-BC77-F74665D91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72097858437444"/>
          <c:y val="0.45764268873170511"/>
          <c:w val="0.27483600346723402"/>
          <c:h val="0.18644690600115665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pt-PT"/>
        </a:p>
      </c:txPr>
    </c:legend>
    <c:plotVisOnly val="1"/>
    <c:dispBlanksAs val="zero"/>
    <c:showDLblsOverMax val="0"/>
  </c:chart>
  <c:spPr>
    <a:ln>
      <a:solidFill>
        <a:srgbClr val="00B0F0"/>
      </a:solidFill>
      <a:prstDash val="dash"/>
    </a:ln>
  </c:spPr>
  <c:printSettings>
    <c:headerFooter alignWithMargins="0"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Distribuição dos níveis dos alunos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56698240866035E-2"/>
          <c:y val="0.16319444444444445"/>
          <c:w val="0.81190798376184037"/>
          <c:h val="0.600694444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'Análise estatística 3.º Per.'!$V$12</c:f>
              <c:strCache>
                <c:ptCount val="1"/>
                <c:pt idx="0">
                  <c:v>Nível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'Análise estatística 3.º Per.'!$V$14:$V$33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'Análise estatística 3.º Per.'!$W$14:$W$33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0-40ED-B2EA-E7569468B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962248"/>
        <c:axId val="335956368"/>
      </c:barChart>
      <c:catAx>
        <c:axId val="335962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Nível</a:t>
                </a:r>
              </a:p>
            </c:rich>
          </c:tx>
          <c:layout>
            <c:manualLayout>
              <c:xMode val="edge"/>
              <c:yMode val="edge"/>
              <c:x val="0.46955334356790307"/>
              <c:y val="0.871528031314424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35956368"/>
        <c:crosses val="autoZero"/>
        <c:auto val="1"/>
        <c:lblAlgn val="ctr"/>
        <c:lblOffset val="100"/>
        <c:noMultiLvlLbl val="0"/>
      </c:catAx>
      <c:valAx>
        <c:axId val="335956368"/>
        <c:scaling>
          <c:orientation val="minMax"/>
          <c:max val="3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N.º de alunos</a:t>
                </a:r>
              </a:p>
            </c:rich>
          </c:tx>
          <c:layout>
            <c:manualLayout>
              <c:xMode val="edge"/>
              <c:yMode val="edge"/>
              <c:x val="2.1650803083576819E-2"/>
              <c:y val="0.309027963200101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3596224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108156291784282"/>
          <c:y val="0.51904785258244102"/>
          <c:w val="6.9739018471747682E-2"/>
          <c:h val="8.3047525633690222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CCFF"/>
      </a:solidFill>
      <a:prstDash val="lg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152400</xdr:rowOff>
    </xdr:from>
    <xdr:to>
      <xdr:col>1</xdr:col>
      <xdr:colOff>876300</xdr:colOff>
      <xdr:row>3</xdr:row>
      <xdr:rowOff>66675</xdr:rowOff>
    </xdr:to>
    <xdr:pic>
      <xdr:nvPicPr>
        <xdr:cNvPr id="1035" name="Picture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240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895349</xdr:colOff>
      <xdr:row>5</xdr:row>
      <xdr:rowOff>114301</xdr:rowOff>
    </xdr:from>
    <xdr:to>
      <xdr:col>11</xdr:col>
      <xdr:colOff>28575</xdr:colOff>
      <xdr:row>13</xdr:row>
      <xdr:rowOff>114300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33999" y="1066801"/>
          <a:ext cx="5581651" cy="1590674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8</xdr:row>
      <xdr:rowOff>0</xdr:rowOff>
    </xdr:from>
    <xdr:to>
      <xdr:col>12</xdr:col>
      <xdr:colOff>476250</xdr:colOff>
      <xdr:row>16</xdr:row>
      <xdr:rowOff>0</xdr:rowOff>
    </xdr:to>
    <xdr:graphicFrame macro="">
      <xdr:nvGraphicFramePr>
        <xdr:cNvPr id="1415189" name="Chart 5">
          <a:extLst>
            <a:ext uri="{FF2B5EF4-FFF2-40B4-BE49-F238E27FC236}">
              <a16:creationId xmlns:a16="http://schemas.microsoft.com/office/drawing/2014/main" id="{00000000-0008-0000-0900-0000159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19049</xdr:colOff>
      <xdr:row>0</xdr:row>
      <xdr:rowOff>142875</xdr:rowOff>
    </xdr:from>
    <xdr:to>
      <xdr:col>12</xdr:col>
      <xdr:colOff>485775</xdr:colOff>
      <xdr:row>5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457199" y="142875"/>
          <a:ext cx="6924676" cy="9239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>
    <xdr:from>
      <xdr:col>0</xdr:col>
      <xdr:colOff>419100</xdr:colOff>
      <xdr:row>28</xdr:row>
      <xdr:rowOff>161925</xdr:rowOff>
    </xdr:from>
    <xdr:to>
      <xdr:col>13</xdr:col>
      <xdr:colOff>19050</xdr:colOff>
      <xdr:row>43</xdr:row>
      <xdr:rowOff>152400</xdr:rowOff>
    </xdr:to>
    <xdr:graphicFrame macro="">
      <xdr:nvGraphicFramePr>
        <xdr:cNvPr id="1415191" name="Chart 6">
          <a:extLst>
            <a:ext uri="{FF2B5EF4-FFF2-40B4-BE49-F238E27FC236}">
              <a16:creationId xmlns:a16="http://schemas.microsoft.com/office/drawing/2014/main" id="{00000000-0008-0000-0900-0000179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228600</xdr:colOff>
      <xdr:row>45</xdr:row>
      <xdr:rowOff>76200</xdr:rowOff>
    </xdr:from>
    <xdr:to>
      <xdr:col>13</xdr:col>
      <xdr:colOff>19050</xdr:colOff>
      <xdr:row>47</xdr:row>
      <xdr:rowOff>161925</xdr:rowOff>
    </xdr:to>
    <xdr:pic>
      <xdr:nvPicPr>
        <xdr:cNvPr id="1415192" name="Picture 2">
          <a:extLst>
            <a:ext uri="{FF2B5EF4-FFF2-40B4-BE49-F238E27FC236}">
              <a16:creationId xmlns:a16="http://schemas.microsoft.com/office/drawing/2014/main" id="{00000000-0008-0000-0900-00001898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9525000"/>
          <a:ext cx="1504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219076</xdr:rowOff>
    </xdr:from>
    <xdr:to>
      <xdr:col>11</xdr:col>
      <xdr:colOff>723905</xdr:colOff>
      <xdr:row>4</xdr:row>
      <xdr:rowOff>76201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0" y="219076"/>
          <a:ext cx="9931774" cy="663949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22</xdr:col>
      <xdr:colOff>257175</xdr:colOff>
      <xdr:row>43</xdr:row>
      <xdr:rowOff>104775</xdr:rowOff>
    </xdr:from>
    <xdr:to>
      <xdr:col>24</xdr:col>
      <xdr:colOff>66675</xdr:colOff>
      <xdr:row>46</xdr:row>
      <xdr:rowOff>19050</xdr:rowOff>
    </xdr:to>
    <xdr:pic>
      <xdr:nvPicPr>
        <xdr:cNvPr id="4573" name="Picture 2">
          <a:extLst>
            <a:ext uri="{FF2B5EF4-FFF2-40B4-BE49-F238E27FC236}">
              <a16:creationId xmlns:a16="http://schemas.microsoft.com/office/drawing/2014/main" id="{00000000-0008-0000-0100-0000D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8324850"/>
          <a:ext cx="1495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133350</xdr:rowOff>
    </xdr:from>
    <xdr:to>
      <xdr:col>7</xdr:col>
      <xdr:colOff>9525</xdr:colOff>
      <xdr:row>5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76225" y="133350"/>
          <a:ext cx="5934075" cy="9239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5</xdr:col>
      <xdr:colOff>485775</xdr:colOff>
      <xdr:row>42</xdr:row>
      <xdr:rowOff>85725</xdr:rowOff>
    </xdr:from>
    <xdr:to>
      <xdr:col>7</xdr:col>
      <xdr:colOff>66675</xdr:colOff>
      <xdr:row>44</xdr:row>
      <xdr:rowOff>152400</xdr:rowOff>
    </xdr:to>
    <xdr:pic>
      <xdr:nvPicPr>
        <xdr:cNvPr id="5132" name="Picture 2">
          <a:extLst>
            <a:ext uri="{FF2B5EF4-FFF2-40B4-BE49-F238E27FC236}">
              <a16:creationId xmlns:a16="http://schemas.microsoft.com/office/drawing/2014/main" id="{00000000-0008-0000-0200-00000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1315700"/>
          <a:ext cx="1514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8</xdr:row>
      <xdr:rowOff>0</xdr:rowOff>
    </xdr:from>
    <xdr:to>
      <xdr:col>12</xdr:col>
      <xdr:colOff>476250</xdr:colOff>
      <xdr:row>16</xdr:row>
      <xdr:rowOff>0</xdr:rowOff>
    </xdr:to>
    <xdr:graphicFrame macro="">
      <xdr:nvGraphicFramePr>
        <xdr:cNvPr id="6165" name="Chart 5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19049</xdr:colOff>
      <xdr:row>0</xdr:row>
      <xdr:rowOff>142875</xdr:rowOff>
    </xdr:from>
    <xdr:to>
      <xdr:col>12</xdr:col>
      <xdr:colOff>485775</xdr:colOff>
      <xdr:row>5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457199" y="142875"/>
          <a:ext cx="6924676" cy="9239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>
    <xdr:from>
      <xdr:col>0</xdr:col>
      <xdr:colOff>419100</xdr:colOff>
      <xdr:row>28</xdr:row>
      <xdr:rowOff>161925</xdr:rowOff>
    </xdr:from>
    <xdr:to>
      <xdr:col>13</xdr:col>
      <xdr:colOff>19050</xdr:colOff>
      <xdr:row>43</xdr:row>
      <xdr:rowOff>152400</xdr:rowOff>
    </xdr:to>
    <xdr:graphicFrame macro="">
      <xdr:nvGraphicFramePr>
        <xdr:cNvPr id="6167" name="Chart 6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228600</xdr:colOff>
      <xdr:row>45</xdr:row>
      <xdr:rowOff>76200</xdr:rowOff>
    </xdr:from>
    <xdr:to>
      <xdr:col>13</xdr:col>
      <xdr:colOff>19050</xdr:colOff>
      <xdr:row>47</xdr:row>
      <xdr:rowOff>161925</xdr:rowOff>
    </xdr:to>
    <xdr:pic>
      <xdr:nvPicPr>
        <xdr:cNvPr id="6168" name="Picture 2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9525000"/>
          <a:ext cx="1504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219076</xdr:rowOff>
    </xdr:from>
    <xdr:to>
      <xdr:col>11</xdr:col>
      <xdr:colOff>714395</xdr:colOff>
      <xdr:row>4</xdr:row>
      <xdr:rowOff>76201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0" y="219076"/>
          <a:ext cx="9927771" cy="659946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22</xdr:col>
      <xdr:colOff>257175</xdr:colOff>
      <xdr:row>43</xdr:row>
      <xdr:rowOff>104775</xdr:rowOff>
    </xdr:from>
    <xdr:to>
      <xdr:col>23</xdr:col>
      <xdr:colOff>1034143</xdr:colOff>
      <xdr:row>46</xdr:row>
      <xdr:rowOff>19050</xdr:rowOff>
    </xdr:to>
    <xdr:pic>
      <xdr:nvPicPr>
        <xdr:cNvPr id="1408148" name="Picture 2">
          <a:extLst>
            <a:ext uri="{FF2B5EF4-FFF2-40B4-BE49-F238E27FC236}">
              <a16:creationId xmlns:a16="http://schemas.microsoft.com/office/drawing/2014/main" id="{00000000-0008-0000-0400-0000947C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8334375"/>
          <a:ext cx="1495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133350</xdr:rowOff>
    </xdr:from>
    <xdr:to>
      <xdr:col>7</xdr:col>
      <xdr:colOff>9525</xdr:colOff>
      <xdr:row>5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76225" y="133350"/>
          <a:ext cx="5934075" cy="9239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5</xdr:col>
      <xdr:colOff>485775</xdr:colOff>
      <xdr:row>42</xdr:row>
      <xdr:rowOff>28575</xdr:rowOff>
    </xdr:from>
    <xdr:to>
      <xdr:col>7</xdr:col>
      <xdr:colOff>66675</xdr:colOff>
      <xdr:row>44</xdr:row>
      <xdr:rowOff>104775</xdr:rowOff>
    </xdr:to>
    <xdr:pic>
      <xdr:nvPicPr>
        <xdr:cNvPr id="1409036" name="Picture 2">
          <a:extLst>
            <a:ext uri="{FF2B5EF4-FFF2-40B4-BE49-F238E27FC236}">
              <a16:creationId xmlns:a16="http://schemas.microsoft.com/office/drawing/2014/main" id="{00000000-0008-0000-0500-00000C80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1258550"/>
          <a:ext cx="1514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8</xdr:row>
      <xdr:rowOff>0</xdr:rowOff>
    </xdr:from>
    <xdr:to>
      <xdr:col>12</xdr:col>
      <xdr:colOff>476250</xdr:colOff>
      <xdr:row>16</xdr:row>
      <xdr:rowOff>0</xdr:rowOff>
    </xdr:to>
    <xdr:graphicFrame macro="">
      <xdr:nvGraphicFramePr>
        <xdr:cNvPr id="1410069" name="Chart 5">
          <a:extLst>
            <a:ext uri="{FF2B5EF4-FFF2-40B4-BE49-F238E27FC236}">
              <a16:creationId xmlns:a16="http://schemas.microsoft.com/office/drawing/2014/main" id="{00000000-0008-0000-0600-00001584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19049</xdr:colOff>
      <xdr:row>0</xdr:row>
      <xdr:rowOff>142875</xdr:rowOff>
    </xdr:from>
    <xdr:to>
      <xdr:col>12</xdr:col>
      <xdr:colOff>485775</xdr:colOff>
      <xdr:row>5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457199" y="142875"/>
          <a:ext cx="6924676" cy="9239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>
    <xdr:from>
      <xdr:col>0</xdr:col>
      <xdr:colOff>419100</xdr:colOff>
      <xdr:row>28</xdr:row>
      <xdr:rowOff>161925</xdr:rowOff>
    </xdr:from>
    <xdr:to>
      <xdr:col>13</xdr:col>
      <xdr:colOff>19050</xdr:colOff>
      <xdr:row>43</xdr:row>
      <xdr:rowOff>152400</xdr:rowOff>
    </xdr:to>
    <xdr:graphicFrame macro="">
      <xdr:nvGraphicFramePr>
        <xdr:cNvPr id="1410071" name="Chart 6">
          <a:extLst>
            <a:ext uri="{FF2B5EF4-FFF2-40B4-BE49-F238E27FC236}">
              <a16:creationId xmlns:a16="http://schemas.microsoft.com/office/drawing/2014/main" id="{00000000-0008-0000-0600-00001784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228600</xdr:colOff>
      <xdr:row>45</xdr:row>
      <xdr:rowOff>76200</xdr:rowOff>
    </xdr:from>
    <xdr:to>
      <xdr:col>13</xdr:col>
      <xdr:colOff>19050</xdr:colOff>
      <xdr:row>47</xdr:row>
      <xdr:rowOff>161925</xdr:rowOff>
    </xdr:to>
    <xdr:pic>
      <xdr:nvPicPr>
        <xdr:cNvPr id="1410072" name="Picture 2">
          <a:extLst>
            <a:ext uri="{FF2B5EF4-FFF2-40B4-BE49-F238E27FC236}">
              <a16:creationId xmlns:a16="http://schemas.microsoft.com/office/drawing/2014/main" id="{00000000-0008-0000-0600-00001884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9525000"/>
          <a:ext cx="1504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219076</xdr:rowOff>
    </xdr:from>
    <xdr:to>
      <xdr:col>11</xdr:col>
      <xdr:colOff>714395</xdr:colOff>
      <xdr:row>4</xdr:row>
      <xdr:rowOff>76201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0" y="219076"/>
          <a:ext cx="9829800" cy="762000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22</xdr:col>
      <xdr:colOff>257175</xdr:colOff>
      <xdr:row>43</xdr:row>
      <xdr:rowOff>104775</xdr:rowOff>
    </xdr:from>
    <xdr:to>
      <xdr:col>24</xdr:col>
      <xdr:colOff>95250</xdr:colOff>
      <xdr:row>46</xdr:row>
      <xdr:rowOff>19050</xdr:rowOff>
    </xdr:to>
    <xdr:pic>
      <xdr:nvPicPr>
        <xdr:cNvPr id="1413269" name="Picture 2">
          <a:extLst>
            <a:ext uri="{FF2B5EF4-FFF2-40B4-BE49-F238E27FC236}">
              <a16:creationId xmlns:a16="http://schemas.microsoft.com/office/drawing/2014/main" id="{00000000-0008-0000-0700-00009590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0" y="8305800"/>
          <a:ext cx="1495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133350</xdr:rowOff>
    </xdr:from>
    <xdr:to>
      <xdr:col>7</xdr:col>
      <xdr:colOff>9525</xdr:colOff>
      <xdr:row>5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76225" y="133350"/>
          <a:ext cx="5934075" cy="9239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5</xdr:col>
      <xdr:colOff>485775</xdr:colOff>
      <xdr:row>42</xdr:row>
      <xdr:rowOff>28575</xdr:rowOff>
    </xdr:from>
    <xdr:to>
      <xdr:col>7</xdr:col>
      <xdr:colOff>66675</xdr:colOff>
      <xdr:row>44</xdr:row>
      <xdr:rowOff>104775</xdr:rowOff>
    </xdr:to>
    <xdr:pic>
      <xdr:nvPicPr>
        <xdr:cNvPr id="1414156" name="Picture 2">
          <a:extLst>
            <a:ext uri="{FF2B5EF4-FFF2-40B4-BE49-F238E27FC236}">
              <a16:creationId xmlns:a16="http://schemas.microsoft.com/office/drawing/2014/main" id="{00000000-0008-0000-0800-00000C94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1258550"/>
          <a:ext cx="1514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-0.499984740745262"/>
    <pageSetUpPr fitToPage="1"/>
  </sheetPr>
  <dimension ref="A1:F54"/>
  <sheetViews>
    <sheetView tabSelected="1" zoomScaleNormal="100" workbookViewId="0">
      <selection activeCell="B7" sqref="B7"/>
    </sheetView>
  </sheetViews>
  <sheetFormatPr defaultRowHeight="12.75" x14ac:dyDescent="0.2"/>
  <cols>
    <col min="1" max="1" width="13.140625" style="1" customWidth="1"/>
    <col min="2" max="2" width="53" style="1" customWidth="1"/>
    <col min="3" max="3" width="14.7109375" style="1" customWidth="1"/>
    <col min="4" max="4" width="8.42578125" style="1" customWidth="1"/>
    <col min="5" max="6" width="14.140625" style="1" customWidth="1"/>
    <col min="7" max="16384" width="9.140625" style="1"/>
  </cols>
  <sheetData>
    <row r="1" spans="1:4" ht="15" x14ac:dyDescent="0.25">
      <c r="A1"/>
    </row>
    <row r="2" spans="1:4" ht="15" customHeight="1" x14ac:dyDescent="0.2">
      <c r="D2" s="8"/>
    </row>
    <row r="3" spans="1:4" ht="15" customHeight="1" x14ac:dyDescent="0.2">
      <c r="D3" s="8"/>
    </row>
    <row r="4" spans="1:4" ht="15" customHeight="1" x14ac:dyDescent="0.2">
      <c r="D4" s="8"/>
    </row>
    <row r="5" spans="1:4" ht="15" customHeight="1" x14ac:dyDescent="0.2">
      <c r="D5" s="8"/>
    </row>
    <row r="6" spans="1:4" ht="15" customHeight="1" x14ac:dyDescent="0.2">
      <c r="D6" s="8"/>
    </row>
    <row r="7" spans="1:4" ht="15.75" x14ac:dyDescent="0.25">
      <c r="A7" s="3" t="s">
        <v>3</v>
      </c>
      <c r="B7" s="162"/>
      <c r="D7" s="2" t="s">
        <v>39</v>
      </c>
    </row>
    <row r="8" spans="1:4" ht="15" customHeight="1" x14ac:dyDescent="0.2">
      <c r="B8" s="6"/>
    </row>
    <row r="9" spans="1:4" ht="15.75" customHeight="1" x14ac:dyDescent="0.2">
      <c r="B9" s="5"/>
      <c r="D9" s="74" t="s">
        <v>55</v>
      </c>
    </row>
    <row r="10" spans="1:4" ht="15.75" customHeight="1" x14ac:dyDescent="0.25">
      <c r="A10" s="3" t="s">
        <v>4</v>
      </c>
      <c r="B10" s="162"/>
      <c r="D10" s="74" t="s">
        <v>59</v>
      </c>
    </row>
    <row r="11" spans="1:4" ht="15" customHeight="1" x14ac:dyDescent="0.2">
      <c r="B11" s="6"/>
      <c r="D11" s="74" t="s">
        <v>56</v>
      </c>
    </row>
    <row r="12" spans="1:4" ht="15" customHeight="1" x14ac:dyDescent="0.2">
      <c r="B12" s="5"/>
      <c r="D12" s="1" t="s">
        <v>40</v>
      </c>
    </row>
    <row r="13" spans="1:4" ht="18" customHeight="1" x14ac:dyDescent="0.25">
      <c r="A13" s="3" t="s">
        <v>5</v>
      </c>
      <c r="B13" s="163"/>
      <c r="D13" s="74" t="s">
        <v>57</v>
      </c>
    </row>
    <row r="14" spans="1:4" ht="15" customHeight="1" x14ac:dyDescent="0.25">
      <c r="A14" s="3"/>
      <c r="B14" s="6"/>
      <c r="D14" s="8"/>
    </row>
    <row r="15" spans="1:4" ht="15" customHeight="1" x14ac:dyDescent="0.2">
      <c r="D15" s="8"/>
    </row>
    <row r="16" spans="1:4" ht="18" customHeight="1" x14ac:dyDescent="0.25">
      <c r="A16" s="3" t="s">
        <v>6</v>
      </c>
      <c r="B16" s="164"/>
      <c r="D16" s="8"/>
    </row>
    <row r="17" spans="1:6" ht="18" customHeight="1" x14ac:dyDescent="0.2">
      <c r="B17" s="5"/>
      <c r="D17" s="8"/>
    </row>
    <row r="18" spans="1:6" ht="18" customHeight="1" x14ac:dyDescent="0.2">
      <c r="B18" s="13"/>
      <c r="D18" s="8"/>
    </row>
    <row r="19" spans="1:6" ht="15.75" customHeight="1" x14ac:dyDescent="0.2">
      <c r="B19" s="13"/>
      <c r="D19" s="8"/>
    </row>
    <row r="20" spans="1:6" ht="15" customHeight="1" x14ac:dyDescent="0.25">
      <c r="A20" s="200" t="s">
        <v>34</v>
      </c>
      <c r="B20" s="200"/>
      <c r="D20" s="200"/>
      <c r="E20" s="200"/>
      <c r="F20" s="200"/>
    </row>
    <row r="21" spans="1:6" ht="15" customHeight="1" x14ac:dyDescent="0.2"/>
    <row r="22" spans="1:6" ht="15" customHeight="1" x14ac:dyDescent="0.2">
      <c r="A22" s="33" t="s">
        <v>0</v>
      </c>
      <c r="B22" s="21" t="s">
        <v>2</v>
      </c>
    </row>
    <row r="23" spans="1:6" ht="22.5" customHeight="1" x14ac:dyDescent="0.2">
      <c r="A23" s="33">
        <v>1</v>
      </c>
      <c r="B23" s="165"/>
    </row>
    <row r="24" spans="1:6" ht="22.5" customHeight="1" x14ac:dyDescent="0.2">
      <c r="A24" s="33">
        <v>2</v>
      </c>
      <c r="B24" s="165"/>
    </row>
    <row r="25" spans="1:6" ht="22.5" customHeight="1" x14ac:dyDescent="0.2">
      <c r="A25" s="33">
        <v>3</v>
      </c>
      <c r="B25" s="165"/>
    </row>
    <row r="26" spans="1:6" ht="22.5" customHeight="1" x14ac:dyDescent="0.2">
      <c r="A26" s="33">
        <v>4</v>
      </c>
      <c r="B26" s="165"/>
    </row>
    <row r="27" spans="1:6" ht="22.5" customHeight="1" x14ac:dyDescent="0.2">
      <c r="A27" s="33">
        <v>5</v>
      </c>
      <c r="B27" s="165"/>
    </row>
    <row r="28" spans="1:6" ht="22.5" customHeight="1" x14ac:dyDescent="0.2">
      <c r="A28" s="33">
        <v>6</v>
      </c>
      <c r="B28" s="165"/>
    </row>
    <row r="29" spans="1:6" ht="22.5" customHeight="1" x14ac:dyDescent="0.2">
      <c r="A29" s="33">
        <v>7</v>
      </c>
      <c r="B29" s="165"/>
    </row>
    <row r="30" spans="1:6" ht="22.5" customHeight="1" x14ac:dyDescent="0.2">
      <c r="A30" s="33">
        <v>8</v>
      </c>
      <c r="B30" s="165"/>
    </row>
    <row r="31" spans="1:6" ht="22.5" customHeight="1" x14ac:dyDescent="0.2">
      <c r="A31" s="33">
        <v>9</v>
      </c>
      <c r="B31" s="165"/>
    </row>
    <row r="32" spans="1:6" ht="22.5" customHeight="1" x14ac:dyDescent="0.2">
      <c r="A32" s="33">
        <v>10</v>
      </c>
      <c r="B32" s="165"/>
    </row>
    <row r="33" spans="1:2" ht="22.5" customHeight="1" x14ac:dyDescent="0.2">
      <c r="A33" s="33">
        <v>11</v>
      </c>
      <c r="B33" s="165"/>
    </row>
    <row r="34" spans="1:2" ht="22.5" customHeight="1" x14ac:dyDescent="0.2">
      <c r="A34" s="33">
        <v>12</v>
      </c>
      <c r="B34" s="165"/>
    </row>
    <row r="35" spans="1:2" ht="22.5" customHeight="1" x14ac:dyDescent="0.2">
      <c r="A35" s="33">
        <v>13</v>
      </c>
      <c r="B35" s="165"/>
    </row>
    <row r="36" spans="1:2" ht="22.5" customHeight="1" x14ac:dyDescent="0.2">
      <c r="A36" s="33">
        <v>14</v>
      </c>
      <c r="B36" s="165"/>
    </row>
    <row r="37" spans="1:2" ht="22.5" customHeight="1" x14ac:dyDescent="0.2">
      <c r="A37" s="33">
        <v>15</v>
      </c>
      <c r="B37" s="165"/>
    </row>
    <row r="38" spans="1:2" ht="22.5" customHeight="1" x14ac:dyDescent="0.2">
      <c r="A38" s="33">
        <v>16</v>
      </c>
      <c r="B38" s="165"/>
    </row>
    <row r="39" spans="1:2" ht="22.5" customHeight="1" x14ac:dyDescent="0.2">
      <c r="A39" s="33">
        <v>17</v>
      </c>
      <c r="B39" s="165"/>
    </row>
    <row r="40" spans="1:2" ht="22.5" customHeight="1" x14ac:dyDescent="0.2">
      <c r="A40" s="33">
        <v>18</v>
      </c>
      <c r="B40" s="165"/>
    </row>
    <row r="41" spans="1:2" ht="22.5" customHeight="1" x14ac:dyDescent="0.2">
      <c r="A41" s="33">
        <v>19</v>
      </c>
      <c r="B41" s="165"/>
    </row>
    <row r="42" spans="1:2" ht="22.5" customHeight="1" x14ac:dyDescent="0.2">
      <c r="A42" s="33">
        <v>20</v>
      </c>
      <c r="B42" s="165"/>
    </row>
    <row r="43" spans="1:2" ht="22.5" customHeight="1" x14ac:dyDescent="0.2">
      <c r="A43" s="33">
        <v>21</v>
      </c>
      <c r="B43" s="165"/>
    </row>
    <row r="44" spans="1:2" ht="22.5" customHeight="1" x14ac:dyDescent="0.2">
      <c r="A44" s="33">
        <v>22</v>
      </c>
      <c r="B44" s="165"/>
    </row>
    <row r="45" spans="1:2" ht="22.5" customHeight="1" x14ac:dyDescent="0.2">
      <c r="A45" s="33">
        <v>23</v>
      </c>
      <c r="B45" s="165"/>
    </row>
    <row r="46" spans="1:2" ht="22.5" customHeight="1" x14ac:dyDescent="0.2">
      <c r="A46" s="33">
        <v>24</v>
      </c>
      <c r="B46" s="165"/>
    </row>
    <row r="47" spans="1:2" ht="22.5" customHeight="1" x14ac:dyDescent="0.2">
      <c r="A47" s="33">
        <v>25</v>
      </c>
      <c r="B47" s="165"/>
    </row>
    <row r="48" spans="1:2" ht="22.5" customHeight="1" x14ac:dyDescent="0.2">
      <c r="A48" s="33">
        <v>26</v>
      </c>
      <c r="B48" s="165"/>
    </row>
    <row r="49" spans="1:2" ht="22.5" customHeight="1" x14ac:dyDescent="0.2">
      <c r="A49" s="33">
        <v>27</v>
      </c>
      <c r="B49" s="165"/>
    </row>
    <row r="50" spans="1:2" ht="22.5" customHeight="1" x14ac:dyDescent="0.2">
      <c r="A50" s="33">
        <v>28</v>
      </c>
      <c r="B50" s="165"/>
    </row>
    <row r="51" spans="1:2" ht="22.5" customHeight="1" x14ac:dyDescent="0.2">
      <c r="A51" s="33">
        <v>29</v>
      </c>
      <c r="B51" s="165"/>
    </row>
    <row r="52" spans="1:2" ht="22.5" customHeight="1" x14ac:dyDescent="0.2">
      <c r="A52" s="33">
        <v>30</v>
      </c>
      <c r="B52" s="165"/>
    </row>
    <row r="53" spans="1:2" ht="22.5" customHeight="1" x14ac:dyDescent="0.2">
      <c r="A53" s="33">
        <v>31</v>
      </c>
      <c r="B53" s="165"/>
    </row>
    <row r="54" spans="1:2" ht="22.5" customHeight="1" x14ac:dyDescent="0.2">
      <c r="A54" s="33">
        <v>32</v>
      </c>
      <c r="B54" s="165"/>
    </row>
  </sheetData>
  <sheetProtection selectLockedCells="1"/>
  <mergeCells count="2">
    <mergeCell ref="A20:B20"/>
    <mergeCell ref="D20:F20"/>
  </mergeCells>
  <phoneticPr fontId="18" type="noConversion"/>
  <conditionalFormatting sqref="B7">
    <cfRule type="expression" dxfId="82" priority="55" stopIfTrue="1">
      <formula>$B$7&lt;&gt;""</formula>
    </cfRule>
  </conditionalFormatting>
  <conditionalFormatting sqref="B10">
    <cfRule type="expression" dxfId="81" priority="54" stopIfTrue="1">
      <formula>$B$10&lt;&gt;""</formula>
    </cfRule>
  </conditionalFormatting>
  <conditionalFormatting sqref="B13">
    <cfRule type="expression" dxfId="80" priority="51" stopIfTrue="1">
      <formula>$B$13&lt;&gt;""</formula>
    </cfRule>
  </conditionalFormatting>
  <conditionalFormatting sqref="B16">
    <cfRule type="expression" dxfId="79" priority="50" stopIfTrue="1">
      <formula>$B$16&lt;&gt;""</formula>
    </cfRule>
  </conditionalFormatting>
  <conditionalFormatting sqref="B23:B54">
    <cfRule type="expression" dxfId="78" priority="2" stopIfTrue="1">
      <formula>$B23&lt;&gt;""</formula>
    </cfRule>
  </conditionalFormatting>
  <pageMargins left="0.7" right="0.7" top="0.75" bottom="0.75" header="0.3" footer="0.3"/>
  <pageSetup paperSize="9" scale="49" orientation="landscape" r:id="rId1"/>
  <headerFooter>
    <oddFooter>&amp;L&amp;"Arial,Normal"&amp;8&amp;D&amp;C&amp;"Arial,Normal"&amp;8&amp;F&amp;R&amp;"Arial,Normal"&amp;8REGCD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3" tint="0.39997558519241921"/>
    <pageSetUpPr fitToPage="1"/>
  </sheetPr>
  <dimension ref="B1:Y33"/>
  <sheetViews>
    <sheetView zoomScaleNormal="100" zoomScalePageLayoutView="55" workbookViewId="0">
      <selection activeCell="C10" sqref="C10"/>
    </sheetView>
  </sheetViews>
  <sheetFormatPr defaultRowHeight="14.25" x14ac:dyDescent="0.2"/>
  <cols>
    <col min="1" max="1" width="6.5703125" style="7" customWidth="1"/>
    <col min="2" max="2" width="3.85546875" style="7" customWidth="1"/>
    <col min="3" max="3" width="15.5703125" style="7" bestFit="1" customWidth="1"/>
    <col min="4" max="4" width="8.5703125" style="7" customWidth="1"/>
    <col min="5" max="5" width="16.42578125" style="7" bestFit="1" customWidth="1"/>
    <col min="6" max="13" width="8.5703125" style="7" customWidth="1"/>
    <col min="14" max="18" width="9.140625" style="7"/>
    <col min="19" max="20" width="9.140625" style="95"/>
    <col min="21" max="23" width="9.140625" style="69"/>
    <col min="24" max="24" width="11.7109375" style="69" customWidth="1"/>
    <col min="25" max="25" width="9.140625" style="45"/>
    <col min="26" max="16384" width="9.140625" style="7"/>
  </cols>
  <sheetData>
    <row r="1" spans="2:25" s="9" customFormat="1" ht="15" x14ac:dyDescent="0.25">
      <c r="B1" s="74"/>
      <c r="S1" s="94"/>
      <c r="T1" s="94"/>
      <c r="U1" s="68"/>
      <c r="V1" s="68"/>
      <c r="W1" s="68"/>
      <c r="X1" s="68"/>
      <c r="Y1" s="67"/>
    </row>
    <row r="2" spans="2:25" s="9" customFormat="1" ht="18" x14ac:dyDescent="0.25">
      <c r="B2" s="74"/>
      <c r="C2" s="15" t="str">
        <f>IF(Dados!$B$7&lt;&gt;"",Dados!$B$7,"")</f>
        <v/>
      </c>
      <c r="D2" s="15"/>
      <c r="E2" s="15"/>
      <c r="F2" s="15"/>
      <c r="G2" s="15"/>
      <c r="H2" s="74"/>
      <c r="I2" s="74"/>
      <c r="J2" s="74"/>
      <c r="K2" s="74"/>
      <c r="L2" s="74"/>
      <c r="M2" s="74"/>
      <c r="N2" s="74"/>
      <c r="S2" s="94"/>
      <c r="T2" s="94"/>
      <c r="U2" s="68"/>
      <c r="V2" s="68"/>
      <c r="W2" s="68"/>
      <c r="X2" s="68"/>
      <c r="Y2" s="67"/>
    </row>
    <row r="3" spans="2:25" s="9" customFormat="1" ht="15" x14ac:dyDescent="0.25">
      <c r="B3" s="74"/>
      <c r="C3" s="75"/>
      <c r="D3" s="74"/>
      <c r="E3" s="74"/>
      <c r="F3" s="74"/>
      <c r="G3" s="74"/>
      <c r="H3" s="2"/>
      <c r="I3" s="74"/>
      <c r="J3" s="74"/>
      <c r="K3" s="74"/>
      <c r="L3" s="74"/>
      <c r="M3" s="74"/>
      <c r="N3" s="74"/>
      <c r="S3" s="94"/>
      <c r="T3" s="94"/>
      <c r="U3" s="68"/>
      <c r="V3" s="68"/>
      <c r="W3" s="68"/>
      <c r="X3" s="68"/>
      <c r="Y3" s="67"/>
    </row>
    <row r="4" spans="2:25" s="9" customFormat="1" ht="15" x14ac:dyDescent="0.25">
      <c r="B4" s="74"/>
      <c r="C4" s="2" t="s">
        <v>19</v>
      </c>
      <c r="D4" s="36" t="str">
        <f>IF(Dados!$B$13&lt;&gt;"",Dados!$B$13,"")</f>
        <v/>
      </c>
      <c r="E4" s="2" t="s">
        <v>20</v>
      </c>
      <c r="F4" s="5" t="str">
        <f>IF(Dados!$B$10&lt;&gt;"",Dados!$B$10,"")</f>
        <v/>
      </c>
      <c r="H4" s="5"/>
      <c r="I4" s="2"/>
      <c r="J4" s="78"/>
      <c r="L4" s="74"/>
      <c r="N4" s="74"/>
      <c r="S4" s="94"/>
      <c r="T4" s="94"/>
      <c r="U4" s="68"/>
      <c r="V4" s="68"/>
      <c r="W4" s="68"/>
      <c r="X4" s="68"/>
      <c r="Y4" s="67"/>
    </row>
    <row r="5" spans="2:25" s="9" customFormat="1" ht="15" x14ac:dyDescent="0.25">
      <c r="B5" s="74"/>
      <c r="C5" s="2" t="s">
        <v>6</v>
      </c>
      <c r="D5" s="14" t="str">
        <f>IF(Dados!$B$16&lt;&gt;"",Dados!$B$16,"")</f>
        <v/>
      </c>
      <c r="E5" s="2" t="s">
        <v>21</v>
      </c>
      <c r="F5" s="36">
        <v>3</v>
      </c>
      <c r="H5" s="5"/>
      <c r="I5" s="74"/>
      <c r="S5" s="94"/>
      <c r="T5" s="94"/>
      <c r="U5" s="68"/>
      <c r="V5" s="68"/>
      <c r="W5" s="68"/>
      <c r="X5" s="68"/>
      <c r="Y5" s="67"/>
    </row>
    <row r="6" spans="2:25" s="9" customFormat="1" ht="15" x14ac:dyDescent="0.25">
      <c r="S6" s="94"/>
      <c r="T6" s="94"/>
      <c r="U6" s="68"/>
      <c r="V6" s="68"/>
      <c r="W6" s="68"/>
      <c r="X6" s="68"/>
      <c r="Y6" s="67"/>
    </row>
    <row r="7" spans="2:25" ht="5.25" customHeight="1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2:25" ht="5.25" customHeight="1" x14ac:dyDescent="0.2"/>
    <row r="9" spans="2:25" ht="27.75" customHeight="1" x14ac:dyDescent="0.2">
      <c r="B9" s="217" t="s">
        <v>28</v>
      </c>
      <c r="C9" s="219"/>
      <c r="D9" s="218"/>
      <c r="E9" s="37">
        <f>COUNTA(Dados!$B$23:$B$54)</f>
        <v>0</v>
      </c>
    </row>
    <row r="10" spans="2:25" s="16" customFormat="1" ht="24.75" customHeight="1" x14ac:dyDescent="0.25">
      <c r="B10" s="217" t="s">
        <v>44</v>
      </c>
      <c r="C10" s="219"/>
      <c r="D10" s="218"/>
      <c r="E10" s="37">
        <f>'2.º Per.'!C44</f>
        <v>0</v>
      </c>
      <c r="S10" s="96"/>
      <c r="T10" s="96"/>
      <c r="U10" s="70"/>
      <c r="V10" s="70"/>
      <c r="W10" s="70"/>
      <c r="X10" s="70"/>
      <c r="Y10" s="52"/>
    </row>
    <row r="11" spans="2:25" s="16" customFormat="1" ht="24.75" customHeight="1" x14ac:dyDescent="0.25">
      <c r="B11" s="217" t="s">
        <v>45</v>
      </c>
      <c r="C11" s="219"/>
      <c r="D11" s="218"/>
      <c r="E11" s="37">
        <f>E9-E10</f>
        <v>0</v>
      </c>
      <c r="S11" s="96"/>
      <c r="T11" s="96"/>
      <c r="U11" s="70"/>
      <c r="V11" s="70"/>
      <c r="W11" s="70"/>
      <c r="X11" s="70"/>
      <c r="Y11" s="52"/>
    </row>
    <row r="12" spans="2:25" s="16" customFormat="1" ht="24.75" customHeight="1" x14ac:dyDescent="0.25">
      <c r="S12" s="96"/>
      <c r="T12" s="96"/>
      <c r="U12" s="70"/>
      <c r="V12" s="220" t="s">
        <v>31</v>
      </c>
      <c r="W12" s="220" t="s">
        <v>28</v>
      </c>
      <c r="X12" s="220" t="s">
        <v>32</v>
      </c>
      <c r="Y12" s="52"/>
    </row>
    <row r="13" spans="2:25" ht="18.75" customHeight="1" x14ac:dyDescent="0.2">
      <c r="B13" s="217" t="s">
        <v>47</v>
      </c>
      <c r="C13" s="219"/>
      <c r="D13" s="218"/>
      <c r="E13" s="42" t="str">
        <f>IF(ISERROR(AVERAGE('2.º Per.'!Y10:Y41)),"",AVERAGE('2.º Per.'!Y10:Y41))</f>
        <v/>
      </c>
      <c r="V13" s="220"/>
      <c r="W13" s="220"/>
      <c r="X13" s="220"/>
    </row>
    <row r="14" spans="2:25" ht="18.75" customHeight="1" x14ac:dyDescent="0.2">
      <c r="B14" s="41" t="s">
        <v>29</v>
      </c>
      <c r="C14" s="22"/>
      <c r="D14" s="65"/>
      <c r="E14" s="39">
        <f>MAX('2.º Per.'!AB10:AB41)</f>
        <v>0</v>
      </c>
      <c r="V14" s="71">
        <v>1</v>
      </c>
      <c r="W14" s="72">
        <f>COUNTIF('3.º Per.'!$AB$10:$AB$41,'Análise estatística 3.º Per.'!V14)</f>
        <v>0</v>
      </c>
      <c r="X14" s="73" t="str">
        <f t="shared" ref="X14:X33" si="0">IF(ISERROR(W14/$D$9),"",W14/$E$9)</f>
        <v/>
      </c>
    </row>
    <row r="15" spans="2:25" ht="18.75" customHeight="1" x14ac:dyDescent="0.2">
      <c r="B15" s="217" t="s">
        <v>30</v>
      </c>
      <c r="C15" s="219"/>
      <c r="D15" s="218"/>
      <c r="E15" s="39">
        <f>MIN('2.º Per.'!AB10:AB41)</f>
        <v>0</v>
      </c>
      <c r="V15" s="71">
        <v>2</v>
      </c>
      <c r="W15" s="72">
        <f>COUNTIF('3.º Per.'!$AB$10:$AB$41,'Análise estatística 3.º Per.'!V15)</f>
        <v>0</v>
      </c>
      <c r="X15" s="73" t="str">
        <f t="shared" si="0"/>
        <v/>
      </c>
    </row>
    <row r="16" spans="2:25" ht="18.75" customHeight="1" x14ac:dyDescent="0.2">
      <c r="V16" s="71">
        <v>3</v>
      </c>
      <c r="W16" s="72">
        <f>COUNTIF('3.º Per.'!$AB$10:$AB$41,'Análise estatística 3.º Per.'!V16)</f>
        <v>0</v>
      </c>
      <c r="X16" s="73" t="str">
        <f t="shared" si="0"/>
        <v/>
      </c>
    </row>
    <row r="17" spans="2:24" ht="24.75" customHeight="1" x14ac:dyDescent="0.2">
      <c r="V17" s="71">
        <v>4</v>
      </c>
      <c r="W17" s="72">
        <f>COUNTIF('3.º Per.'!$AB$10:$AB$41,'Análise estatística 3.º Per.'!V17)</f>
        <v>0</v>
      </c>
      <c r="X17" s="73" t="str">
        <f t="shared" si="0"/>
        <v/>
      </c>
    </row>
    <row r="18" spans="2:24" ht="24.75" customHeight="1" x14ac:dyDescent="0.2">
      <c r="B18" s="26" t="s">
        <v>36</v>
      </c>
      <c r="C18" s="27"/>
      <c r="D18" s="43"/>
      <c r="E18" s="40" t="str">
        <f>IF(ISERROR(E10/E9),"",E10/E9)</f>
        <v/>
      </c>
      <c r="V18" s="71">
        <v>5</v>
      </c>
      <c r="W18" s="72">
        <f>COUNTIF('3.º Per.'!$AB$10:$AB$41,'Análise estatística 3.º Per.'!V18)</f>
        <v>0</v>
      </c>
      <c r="X18" s="73" t="str">
        <f t="shared" si="0"/>
        <v/>
      </c>
    </row>
    <row r="19" spans="2:24" ht="26.25" customHeight="1" x14ac:dyDescent="0.2">
      <c r="B19" s="26" t="s">
        <v>35</v>
      </c>
      <c r="C19" s="27"/>
      <c r="D19" s="43"/>
      <c r="E19" s="40" t="str">
        <f>IF(ISERROR(E11/E10),"",E11/E9)</f>
        <v/>
      </c>
      <c r="V19" s="71">
        <v>6</v>
      </c>
      <c r="W19" s="72">
        <f>COUNTIF('3.º Per.'!$AB$10:$AB$41,'Análise estatística 3.º Per.'!V19)</f>
        <v>0</v>
      </c>
      <c r="X19" s="73" t="str">
        <f t="shared" si="0"/>
        <v/>
      </c>
    </row>
    <row r="20" spans="2:24" ht="21.75" customHeight="1" x14ac:dyDescent="0.2">
      <c r="V20" s="71">
        <v>7</v>
      </c>
      <c r="W20" s="72">
        <f>COUNTIF('3.º Per.'!$AB$10:$AB$41,'Análise estatística 3.º Per.'!V20)</f>
        <v>0</v>
      </c>
      <c r="X20" s="73" t="str">
        <f t="shared" si="0"/>
        <v/>
      </c>
    </row>
    <row r="21" spans="2:24" ht="15" x14ac:dyDescent="0.2">
      <c r="B21" s="217" t="s">
        <v>31</v>
      </c>
      <c r="C21" s="218"/>
      <c r="D21" s="181">
        <v>1</v>
      </c>
      <c r="E21" s="181">
        <v>2</v>
      </c>
      <c r="F21" s="181">
        <v>3</v>
      </c>
      <c r="G21" s="181">
        <v>4</v>
      </c>
      <c r="H21" s="181">
        <v>5</v>
      </c>
      <c r="I21" s="181">
        <v>6</v>
      </c>
      <c r="J21" s="181">
        <v>7</v>
      </c>
      <c r="K21" s="181">
        <v>8</v>
      </c>
      <c r="L21" s="181">
        <v>9</v>
      </c>
      <c r="M21" s="181">
        <v>10</v>
      </c>
      <c r="V21" s="71">
        <v>8</v>
      </c>
      <c r="W21" s="72">
        <f>COUNTIF('3.º Per.'!$AB$10:$AB$41,'Análise estatística 3.º Per.'!V21)</f>
        <v>0</v>
      </c>
      <c r="X21" s="73" t="str">
        <f t="shared" si="0"/>
        <v/>
      </c>
    </row>
    <row r="22" spans="2:24" ht="15" x14ac:dyDescent="0.2">
      <c r="B22" s="217" t="s">
        <v>28</v>
      </c>
      <c r="C22" s="218"/>
      <c r="D22" s="37">
        <f>COUNTIF('3.º Per.'!$AB$10:$AB$41,'Análise estatística 3.º Per.'!D21)</f>
        <v>0</v>
      </c>
      <c r="E22" s="37">
        <f>COUNTIF('3.º Per.'!$AB$10:$AB$41,'Análise estatística 3.º Per.'!E21)</f>
        <v>0</v>
      </c>
      <c r="F22" s="37">
        <f>COUNTIF('3.º Per.'!$AB$10:$AB$41,'Análise estatística 3.º Per.'!F21)</f>
        <v>0</v>
      </c>
      <c r="G22" s="37">
        <f>COUNTIF('3.º Per.'!$AB$10:$AB$41,'Análise estatística 3.º Per.'!G21)</f>
        <v>0</v>
      </c>
      <c r="H22" s="37">
        <f>COUNTIF('3.º Per.'!$AB$10:$AB$41,'Análise estatística 3.º Per.'!H21)</f>
        <v>0</v>
      </c>
      <c r="I22" s="37">
        <f>COUNTIF('3.º Per.'!$AB$10:$AB$41,'Análise estatística 3.º Per.'!I21)</f>
        <v>0</v>
      </c>
      <c r="J22" s="37">
        <f>COUNTIF('3.º Per.'!$AB$10:$AB$41,'Análise estatística 3.º Per.'!J21)</f>
        <v>0</v>
      </c>
      <c r="K22" s="37">
        <f>COUNTIF('3.º Per.'!$AB$10:$AB$41,'Análise estatística 3.º Per.'!K21)</f>
        <v>0</v>
      </c>
      <c r="L22" s="37">
        <f>COUNTIF('3.º Per.'!$AB$10:$AB$41,'Análise estatística 3.º Per.'!L21)</f>
        <v>0</v>
      </c>
      <c r="M22" s="37">
        <f>COUNTIF('3.º Per.'!$AB$10:$AB$41,'Análise estatística 3.º Per.'!M21)</f>
        <v>0</v>
      </c>
      <c r="V22" s="71">
        <v>9</v>
      </c>
      <c r="W22" s="72">
        <f>COUNTIF('3.º Per.'!$AB$10:$AB$41,'Análise estatística 3.º Per.'!V22)</f>
        <v>0</v>
      </c>
      <c r="X22" s="73" t="str">
        <f t="shared" si="0"/>
        <v/>
      </c>
    </row>
    <row r="23" spans="2:24" ht="15" x14ac:dyDescent="0.2">
      <c r="B23" s="217" t="s">
        <v>32</v>
      </c>
      <c r="C23" s="218"/>
      <c r="D23" s="59" t="str">
        <f t="shared" ref="D23:M23" si="1">IF(ISERROR(D22/$E$9),"",D22/$E$9)</f>
        <v/>
      </c>
      <c r="E23" s="59" t="str">
        <f t="shared" si="1"/>
        <v/>
      </c>
      <c r="F23" s="59" t="str">
        <f t="shared" si="1"/>
        <v/>
      </c>
      <c r="G23" s="59" t="str">
        <f t="shared" si="1"/>
        <v/>
      </c>
      <c r="H23" s="59" t="str">
        <f t="shared" si="1"/>
        <v/>
      </c>
      <c r="I23" s="59" t="str">
        <f t="shared" si="1"/>
        <v/>
      </c>
      <c r="J23" s="59" t="str">
        <f t="shared" si="1"/>
        <v/>
      </c>
      <c r="K23" s="59" t="str">
        <f t="shared" si="1"/>
        <v/>
      </c>
      <c r="L23" s="59" t="str">
        <f t="shared" si="1"/>
        <v/>
      </c>
      <c r="M23" s="59" t="str">
        <f t="shared" si="1"/>
        <v/>
      </c>
      <c r="V23" s="71">
        <v>10</v>
      </c>
      <c r="W23" s="72">
        <f>COUNTIF('3.º Per.'!$AB$10:$AB$41,'Análise estatística 3.º Per.'!V23)</f>
        <v>0</v>
      </c>
      <c r="X23" s="73" t="str">
        <f t="shared" si="0"/>
        <v/>
      </c>
    </row>
    <row r="24" spans="2:24" ht="15" x14ac:dyDescent="0.2">
      <c r="V24" s="71">
        <v>11</v>
      </c>
      <c r="W24" s="72">
        <f>COUNTIF('3.º Per.'!$AB$10:$AB$41,'Análise estatística 3.º Per.'!V24)</f>
        <v>0</v>
      </c>
      <c r="X24" s="73" t="str">
        <f t="shared" si="0"/>
        <v/>
      </c>
    </row>
    <row r="25" spans="2:24" ht="15" x14ac:dyDescent="0.2">
      <c r="B25" s="217" t="s">
        <v>31</v>
      </c>
      <c r="C25" s="218"/>
      <c r="D25" s="181">
        <v>11</v>
      </c>
      <c r="E25" s="181">
        <v>12</v>
      </c>
      <c r="F25" s="181">
        <v>13</v>
      </c>
      <c r="G25" s="181">
        <v>14</v>
      </c>
      <c r="H25" s="181">
        <v>15</v>
      </c>
      <c r="I25" s="181">
        <v>16</v>
      </c>
      <c r="J25" s="181">
        <v>17</v>
      </c>
      <c r="K25" s="181">
        <v>18</v>
      </c>
      <c r="L25" s="181">
        <v>19</v>
      </c>
      <c r="M25" s="181">
        <v>20</v>
      </c>
      <c r="V25" s="71">
        <v>12</v>
      </c>
      <c r="W25" s="72">
        <f>COUNTIF('3.º Per.'!$AB$10:$AB$41,'Análise estatística 3.º Per.'!V25)</f>
        <v>0</v>
      </c>
      <c r="X25" s="73" t="str">
        <f t="shared" si="0"/>
        <v/>
      </c>
    </row>
    <row r="26" spans="2:24" ht="15" x14ac:dyDescent="0.2">
      <c r="B26" s="217" t="s">
        <v>28</v>
      </c>
      <c r="C26" s="218"/>
      <c r="D26" s="37">
        <f>COUNTIF('3.º Per.'!$AB$10:$AB$41,'Análise estatística 3.º Per.'!D25)</f>
        <v>0</v>
      </c>
      <c r="E26" s="37">
        <f>COUNTIF('3.º Per.'!$AB$10:$AB$41,'Análise estatística 3.º Per.'!E25)</f>
        <v>0</v>
      </c>
      <c r="F26" s="37">
        <f>COUNTIF('3.º Per.'!$AB$10:$AB$41,'Análise estatística 3.º Per.'!F25)</f>
        <v>0</v>
      </c>
      <c r="G26" s="37">
        <f>COUNTIF('3.º Per.'!$AB$10:$AB$41,'Análise estatística 3.º Per.'!G25)</f>
        <v>0</v>
      </c>
      <c r="H26" s="37">
        <f>COUNTIF('3.º Per.'!$AB$10:$AB$41,'Análise estatística 3.º Per.'!H25)</f>
        <v>0</v>
      </c>
      <c r="I26" s="37">
        <f>COUNTIF('3.º Per.'!$AB$10:$AB$41,'Análise estatística 3.º Per.'!I25)</f>
        <v>0</v>
      </c>
      <c r="J26" s="37">
        <f>COUNTIF('3.º Per.'!$AB$10:$AB$41,'Análise estatística 3.º Per.'!J25)</f>
        <v>0</v>
      </c>
      <c r="K26" s="37">
        <f>COUNTIF('3.º Per.'!$AB$10:$AB$41,'Análise estatística 3.º Per.'!K25)</f>
        <v>0</v>
      </c>
      <c r="L26" s="37">
        <f>COUNTIF('3.º Per.'!$AB$10:$AB$41,'Análise estatística 3.º Per.'!L25)</f>
        <v>0</v>
      </c>
      <c r="M26" s="37">
        <f>COUNTIF('3.º Per.'!$AB$10:$AB$41,'Análise estatística 3.º Per.'!M25)</f>
        <v>0</v>
      </c>
      <c r="V26" s="71">
        <v>13</v>
      </c>
      <c r="W26" s="72">
        <f>COUNTIF('3.º Per.'!$AB$10:$AB$41,'Análise estatística 3.º Per.'!V26)</f>
        <v>0</v>
      </c>
      <c r="X26" s="73" t="str">
        <f t="shared" si="0"/>
        <v/>
      </c>
    </row>
    <row r="27" spans="2:24" ht="15" x14ac:dyDescent="0.2">
      <c r="B27" s="217" t="s">
        <v>32</v>
      </c>
      <c r="C27" s="218"/>
      <c r="D27" s="59" t="str">
        <f t="shared" ref="D27:M27" si="2">IF(ISERROR(D26/$E$9),"",D26/$E$9)</f>
        <v/>
      </c>
      <c r="E27" s="59" t="str">
        <f t="shared" si="2"/>
        <v/>
      </c>
      <c r="F27" s="59" t="str">
        <f t="shared" si="2"/>
        <v/>
      </c>
      <c r="G27" s="59" t="str">
        <f t="shared" si="2"/>
        <v/>
      </c>
      <c r="H27" s="59" t="str">
        <f t="shared" si="2"/>
        <v/>
      </c>
      <c r="I27" s="59" t="str">
        <f t="shared" si="2"/>
        <v/>
      </c>
      <c r="J27" s="59" t="str">
        <f t="shared" si="2"/>
        <v/>
      </c>
      <c r="K27" s="59" t="str">
        <f t="shared" si="2"/>
        <v/>
      </c>
      <c r="L27" s="59" t="str">
        <f t="shared" si="2"/>
        <v/>
      </c>
      <c r="M27" s="59" t="str">
        <f t="shared" si="2"/>
        <v/>
      </c>
      <c r="V27" s="71">
        <v>14</v>
      </c>
      <c r="W27" s="72">
        <f>COUNTIF('3.º Per.'!$AB$10:$AB$41,'Análise estatística 3.º Per.'!V27)</f>
        <v>0</v>
      </c>
      <c r="X27" s="73" t="str">
        <f t="shared" si="0"/>
        <v/>
      </c>
    </row>
    <row r="28" spans="2:24" ht="15" x14ac:dyDescent="0.2">
      <c r="V28" s="71">
        <v>15</v>
      </c>
      <c r="W28" s="72">
        <f>COUNTIF('3.º Per.'!$AB$10:$AB$41,'Análise estatística 3.º Per.'!V28)</f>
        <v>0</v>
      </c>
      <c r="X28" s="73" t="str">
        <f t="shared" si="0"/>
        <v/>
      </c>
    </row>
    <row r="29" spans="2:24" ht="15" x14ac:dyDescent="0.2">
      <c r="V29" s="71">
        <v>16</v>
      </c>
      <c r="W29" s="72">
        <f>COUNTIF('3.º Per.'!$AB$10:$AB$41,'Análise estatística 3.º Per.'!V29)</f>
        <v>0</v>
      </c>
      <c r="X29" s="73" t="str">
        <f t="shared" si="0"/>
        <v/>
      </c>
    </row>
    <row r="30" spans="2:24" ht="15" x14ac:dyDescent="0.2">
      <c r="V30" s="71">
        <v>17</v>
      </c>
      <c r="W30" s="72">
        <f>COUNTIF('3.º Per.'!$AB$10:$AB$41,'Análise estatística 3.º Per.'!V30)</f>
        <v>0</v>
      </c>
      <c r="X30" s="73" t="str">
        <f t="shared" si="0"/>
        <v/>
      </c>
    </row>
    <row r="31" spans="2:24" ht="15" x14ac:dyDescent="0.2">
      <c r="V31" s="71">
        <v>18</v>
      </c>
      <c r="W31" s="72">
        <f>COUNTIF('3.º Per.'!$AB$10:$AB$41,'Análise estatística 3.º Per.'!V31)</f>
        <v>0</v>
      </c>
      <c r="X31" s="73" t="str">
        <f t="shared" si="0"/>
        <v/>
      </c>
    </row>
    <row r="32" spans="2:24" ht="15" x14ac:dyDescent="0.2">
      <c r="V32" s="71">
        <v>19</v>
      </c>
      <c r="W32" s="72">
        <f>COUNTIF('3.º Per.'!$AB$10:$AB$41,'Análise estatística 3.º Per.'!V32)</f>
        <v>0</v>
      </c>
      <c r="X32" s="73" t="str">
        <f t="shared" si="0"/>
        <v/>
      </c>
    </row>
    <row r="33" spans="22:24" ht="15" x14ac:dyDescent="0.2">
      <c r="V33" s="71">
        <v>20</v>
      </c>
      <c r="W33" s="72">
        <f>COUNTIF('3.º Per.'!$AB$10:$AB$41,'Análise estatística 3.º Per.'!V33)</f>
        <v>0</v>
      </c>
      <c r="X33" s="73" t="str">
        <f t="shared" si="0"/>
        <v/>
      </c>
    </row>
  </sheetData>
  <sheetProtection selectLockedCells="1"/>
  <mergeCells count="14">
    <mergeCell ref="X12:X13"/>
    <mergeCell ref="B21:C21"/>
    <mergeCell ref="B25:C25"/>
    <mergeCell ref="B26:C26"/>
    <mergeCell ref="V12:V13"/>
    <mergeCell ref="W12:W13"/>
    <mergeCell ref="B13:D13"/>
    <mergeCell ref="B27:C27"/>
    <mergeCell ref="B15:D15"/>
    <mergeCell ref="B9:D9"/>
    <mergeCell ref="B10:D10"/>
    <mergeCell ref="B11:D11"/>
    <mergeCell ref="B22:C22"/>
    <mergeCell ref="B23:C2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2" orientation="portrait" r:id="rId1"/>
  <headerFooter alignWithMargins="0">
    <oddFooter>&amp;L&amp;D&amp;C&amp;F&amp;RREGCD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3" tint="0.79998168889431442"/>
  </sheetPr>
  <dimension ref="A1:AP51"/>
  <sheetViews>
    <sheetView showGridLines="0" zoomScale="80" zoomScaleNormal="80" zoomScalePageLayoutView="70" workbookViewId="0">
      <selection activeCell="B10" sqref="C10"/>
    </sheetView>
  </sheetViews>
  <sheetFormatPr defaultRowHeight="14.25" x14ac:dyDescent="0.2"/>
  <cols>
    <col min="1" max="1" width="5.42578125" style="118" customWidth="1"/>
    <col min="2" max="2" width="32.7109375" style="109" customWidth="1"/>
    <col min="3" max="3" width="11.5703125" style="109" customWidth="1"/>
    <col min="4" max="4" width="12" style="109" customWidth="1"/>
    <col min="5" max="5" width="13.28515625" style="112" bestFit="1" customWidth="1"/>
    <col min="6" max="6" width="15.7109375" style="109" bestFit="1" customWidth="1"/>
    <col min="7" max="7" width="12.42578125" style="109" bestFit="1" customWidth="1"/>
    <col min="8" max="9" width="9.85546875" style="109" customWidth="1"/>
    <col min="10" max="10" width="6.7109375" style="109" bestFit="1" customWidth="1"/>
    <col min="11" max="11" width="8.140625" style="109" customWidth="1"/>
    <col min="12" max="12" width="12.28515625" style="109" customWidth="1"/>
    <col min="13" max="13" width="8.140625" style="109" customWidth="1"/>
    <col min="14" max="14" width="8.7109375" style="109" customWidth="1"/>
    <col min="15" max="16" width="9.140625" style="109"/>
    <col min="17" max="17" width="7.28515625" style="109" bestFit="1" customWidth="1"/>
    <col min="18" max="19" width="7.7109375" style="109" customWidth="1"/>
    <col min="20" max="20" width="7.85546875" style="109" customWidth="1"/>
    <col min="21" max="22" width="9" style="109" customWidth="1"/>
    <col min="23" max="23" width="10.7109375" style="109" customWidth="1"/>
    <col min="24" max="24" width="14.5703125" style="109" customWidth="1"/>
    <col min="25" max="25" width="13.5703125" style="109" customWidth="1"/>
    <col min="26" max="28" width="4.7109375" style="153" customWidth="1"/>
    <col min="29" max="29" width="9.140625" style="157"/>
    <col min="30" max="33" width="9.140625" style="178"/>
    <col min="34" max="34" width="0" style="178" hidden="1" customWidth="1"/>
    <col min="35" max="42" width="9.140625" style="178"/>
    <col min="43" max="16384" width="9.140625" style="110"/>
  </cols>
  <sheetData>
    <row r="1" spans="1:42" ht="21.75" customHeight="1" x14ac:dyDescent="0.25">
      <c r="A1" s="107"/>
      <c r="B1" s="107"/>
      <c r="C1" s="107"/>
      <c r="D1" s="107"/>
      <c r="E1" s="107"/>
      <c r="F1" s="107"/>
      <c r="G1" s="107"/>
      <c r="H1" s="107"/>
      <c r="I1" s="107"/>
      <c r="J1" s="108"/>
      <c r="K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56"/>
      <c r="AA1" s="156"/>
      <c r="AB1" s="156"/>
      <c r="AD1" s="179"/>
    </row>
    <row r="2" spans="1:42" ht="15.75" customHeight="1" x14ac:dyDescent="0.25">
      <c r="A2" s="111" t="str">
        <f>IF(Dados!$B$7&lt;&gt;"",Dados!$B$7,"")</f>
        <v/>
      </c>
      <c r="B2" s="108"/>
      <c r="C2" s="108"/>
      <c r="D2" s="108"/>
      <c r="E2" s="108"/>
    </row>
    <row r="3" spans="1:42" ht="6.75" customHeight="1" x14ac:dyDescent="0.25">
      <c r="A3" s="112"/>
      <c r="E3" s="109"/>
      <c r="F3" s="113"/>
    </row>
    <row r="4" spans="1:42" ht="18.75" customHeight="1" x14ac:dyDescent="0.2">
      <c r="A4" s="114" t="s">
        <v>19</v>
      </c>
      <c r="B4" s="115" t="str">
        <f>IF(Dados!$B$13&lt;&gt;"",Dados!$B$13,"")</f>
        <v/>
      </c>
      <c r="C4" s="116" t="s">
        <v>6</v>
      </c>
      <c r="D4" s="117" t="str">
        <f>IF(Dados!$B$16&lt;&gt;"",Dados!$B$16,"")</f>
        <v/>
      </c>
      <c r="E4" s="116" t="s">
        <v>21</v>
      </c>
      <c r="F4" s="115">
        <v>1</v>
      </c>
      <c r="I4" s="114" t="s">
        <v>20</v>
      </c>
      <c r="J4" s="118" t="str">
        <f>IF(Dados!$B$10&lt;&gt;"",Dados!$B$10,"")</f>
        <v/>
      </c>
    </row>
    <row r="5" spans="1:42" ht="18.75" customHeight="1" x14ac:dyDescent="0.2"/>
    <row r="6" spans="1:42" ht="5.25" customHeight="1" x14ac:dyDescent="0.2">
      <c r="A6" s="205"/>
      <c r="B6" s="205"/>
      <c r="D6" s="119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45"/>
      <c r="AA6" s="145"/>
      <c r="AB6" s="145"/>
    </row>
    <row r="7" spans="1:42" s="124" customFormat="1" ht="20.25" customHeight="1" x14ac:dyDescent="0.25">
      <c r="A7" s="121"/>
      <c r="B7" s="121"/>
      <c r="C7" s="122"/>
      <c r="D7" s="207" t="s">
        <v>9</v>
      </c>
      <c r="E7" s="208"/>
      <c r="F7" s="208"/>
      <c r="G7" s="208"/>
      <c r="H7" s="209" t="s">
        <v>52</v>
      </c>
      <c r="I7" s="210"/>
      <c r="J7" s="174"/>
      <c r="K7" s="207" t="s">
        <v>10</v>
      </c>
      <c r="L7" s="208"/>
      <c r="M7" s="208"/>
      <c r="N7" s="208"/>
      <c r="O7" s="209" t="s">
        <v>52</v>
      </c>
      <c r="P7" s="210"/>
      <c r="Q7" s="174"/>
      <c r="R7" s="207" t="s">
        <v>13</v>
      </c>
      <c r="S7" s="208"/>
      <c r="T7" s="208"/>
      <c r="U7" s="209" t="s">
        <v>52</v>
      </c>
      <c r="V7" s="210"/>
      <c r="W7" s="174"/>
      <c r="X7" s="215" t="s">
        <v>24</v>
      </c>
      <c r="Y7" s="216"/>
      <c r="Z7" s="146"/>
      <c r="AA7" s="206"/>
      <c r="AB7" s="206"/>
      <c r="AC7" s="158"/>
      <c r="AD7" s="176"/>
      <c r="AE7" s="176"/>
      <c r="AF7" s="176"/>
      <c r="AG7" s="176"/>
      <c r="AH7" s="176" t="s">
        <v>38</v>
      </c>
      <c r="AI7" s="176"/>
      <c r="AJ7" s="176"/>
      <c r="AK7" s="176"/>
      <c r="AL7" s="176"/>
      <c r="AM7" s="176"/>
      <c r="AN7" s="176"/>
      <c r="AO7" s="176"/>
      <c r="AP7" s="176"/>
    </row>
    <row r="8" spans="1:42" s="124" customFormat="1" ht="21.75" customHeight="1" x14ac:dyDescent="0.2">
      <c r="A8" s="121"/>
      <c r="B8" s="121"/>
      <c r="C8" s="125" t="s">
        <v>52</v>
      </c>
      <c r="D8" s="166"/>
      <c r="E8" s="167"/>
      <c r="F8" s="167"/>
      <c r="G8" s="167"/>
      <c r="H8" s="167"/>
      <c r="I8" s="167"/>
      <c r="J8" s="201" t="s">
        <v>17</v>
      </c>
      <c r="K8" s="197"/>
      <c r="L8" s="197"/>
      <c r="M8" s="197"/>
      <c r="N8" s="197"/>
      <c r="O8" s="197"/>
      <c r="P8" s="197"/>
      <c r="Q8" s="203" t="s">
        <v>17</v>
      </c>
      <c r="R8" s="197"/>
      <c r="S8" s="197"/>
      <c r="T8" s="197"/>
      <c r="U8" s="197"/>
      <c r="V8" s="197"/>
      <c r="W8" s="201" t="s">
        <v>17</v>
      </c>
      <c r="X8" s="211" t="s">
        <v>54</v>
      </c>
      <c r="Y8" s="213" t="s">
        <v>37</v>
      </c>
      <c r="Z8" s="146"/>
      <c r="AA8" s="161"/>
      <c r="AB8" s="161"/>
      <c r="AC8" s="158"/>
      <c r="AD8" s="176"/>
      <c r="AE8" s="176"/>
      <c r="AF8" s="176"/>
      <c r="AG8" s="176"/>
      <c r="AH8" s="180">
        <f>SUM(D8:I8)</f>
        <v>0</v>
      </c>
      <c r="AI8" s="176"/>
      <c r="AJ8" s="176"/>
      <c r="AK8" s="176"/>
      <c r="AL8" s="176"/>
      <c r="AM8" s="176"/>
      <c r="AN8" s="176"/>
      <c r="AO8" s="176"/>
      <c r="AP8" s="176"/>
    </row>
    <row r="9" spans="1:42" s="133" customFormat="1" ht="33" customHeight="1" x14ac:dyDescent="0.25">
      <c r="A9" s="126" t="s">
        <v>0</v>
      </c>
      <c r="B9" s="126" t="s">
        <v>2</v>
      </c>
      <c r="C9" s="127" t="s">
        <v>22</v>
      </c>
      <c r="D9" s="128" t="s">
        <v>7</v>
      </c>
      <c r="E9" s="129" t="s">
        <v>23</v>
      </c>
      <c r="F9" s="129" t="s">
        <v>18</v>
      </c>
      <c r="G9" s="129" t="s">
        <v>8</v>
      </c>
      <c r="H9" s="168"/>
      <c r="I9" s="168"/>
      <c r="J9" s="202"/>
      <c r="K9" s="130" t="s">
        <v>1</v>
      </c>
      <c r="L9" s="130" t="s">
        <v>11</v>
      </c>
      <c r="M9" s="130" t="s">
        <v>12</v>
      </c>
      <c r="N9" s="131" t="s">
        <v>53</v>
      </c>
      <c r="O9" s="172"/>
      <c r="P9" s="172"/>
      <c r="Q9" s="204"/>
      <c r="R9" s="132" t="s">
        <v>14</v>
      </c>
      <c r="S9" s="130" t="s">
        <v>15</v>
      </c>
      <c r="T9" s="130" t="s">
        <v>16</v>
      </c>
      <c r="U9" s="172"/>
      <c r="V9" s="173"/>
      <c r="W9" s="202"/>
      <c r="X9" s="212"/>
      <c r="Y9" s="214"/>
      <c r="Z9" s="147"/>
      <c r="AA9" s="148"/>
      <c r="AB9" s="149"/>
      <c r="AC9" s="159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</row>
    <row r="10" spans="1:42" x14ac:dyDescent="0.2">
      <c r="A10" s="126">
        <v>1</v>
      </c>
      <c r="B10" s="134" t="str">
        <f>IF(VLOOKUP(A10,Dados!$A$23:$B$52,2,FALSE)=0,"",VLOOKUP(A10,Dados!$A$23:$B$52,2,FALSE))</f>
        <v/>
      </c>
      <c r="C10" s="170"/>
      <c r="D10" s="195"/>
      <c r="E10" s="169"/>
      <c r="F10" s="169"/>
      <c r="G10" s="169"/>
      <c r="H10" s="169"/>
      <c r="I10" s="169"/>
      <c r="J10" s="135" t="str">
        <f>IF(B10&lt;&gt;"",D10*$D$8+E10*$E$8+F10*$F$8+G10*$G$8+H10*$H$8+I10*$I$8,"")</f>
        <v/>
      </c>
      <c r="K10" s="169"/>
      <c r="L10" s="169"/>
      <c r="M10" s="169"/>
      <c r="N10" s="169"/>
      <c r="O10" s="169"/>
      <c r="P10" s="169"/>
      <c r="Q10" s="135" t="str">
        <f>IF(B10&lt;&gt;"",K10*$K$8+L10*$L$8+M10*$M$8+N10*$N$8+O10*$O$8+P10*$P$8,"")</f>
        <v/>
      </c>
      <c r="R10" s="169"/>
      <c r="S10" s="169"/>
      <c r="T10" s="169"/>
      <c r="U10" s="169"/>
      <c r="V10" s="169"/>
      <c r="W10" s="135" t="str">
        <f>IF(B10&lt;&gt;"",R10*$R$8+S10*$S$8+T10*$T$8+U10*$U$8+V10*$V$8,"")</f>
        <v/>
      </c>
      <c r="X10" s="171"/>
      <c r="Y10" s="155" t="str">
        <f>IF(ISERROR(IF(AND($J$7&lt;&gt;"",$Q$7&lt;&gt;"",$W$7&lt;&gt;"",SUM($D$8:$I$8)=100%,SUM($K$8:$P$8)=100%,SUM($R$8:$V$8)=100%),J10*$J$7+Q10*$Q$7+W10*$W$7,"")),"",IF(AND($J$7&lt;&gt;"",$Q$7&lt;&gt;"",$W$7&lt;&gt;"",SUM($D$8:$I$8)=100%,SUM($K$8:$P$8)=100%,SUM($R$8:$V$8)=100%),J10*$J$7+Q10*$Q$7+W10*$W$7,""))</f>
        <v/>
      </c>
      <c r="Z10" s="150" t="str">
        <f t="shared" ref="Z10:Z39" si="0">IF(Y10&lt;&gt;"",IF(Y10&lt;9.5,"n","p"),"")</f>
        <v/>
      </c>
      <c r="AA10" s="161"/>
      <c r="AB10" s="151" t="str">
        <f t="shared" ref="AB10:AB39" si="1">IF(Z10&lt;&gt;"",ROUND(Y10,0),"")</f>
        <v/>
      </c>
      <c r="AD10" s="178" t="s">
        <v>46</v>
      </c>
    </row>
    <row r="11" spans="1:42" x14ac:dyDescent="0.2">
      <c r="A11" s="126">
        <v>2</v>
      </c>
      <c r="B11" s="134" t="str">
        <f>IF(VLOOKUP(A11,Dados!$A$23:$B$52,2,FALSE)=0,"",VLOOKUP(A11,Dados!$A$23:$B$52,2,FALSE))</f>
        <v/>
      </c>
      <c r="C11" s="170"/>
      <c r="D11" s="195"/>
      <c r="E11" s="169"/>
      <c r="F11" s="169"/>
      <c r="G11" s="169"/>
      <c r="H11" s="169"/>
      <c r="I11" s="169"/>
      <c r="J11" s="135" t="str">
        <f t="shared" ref="J11:J39" si="2">IF(B11&lt;&gt;"",D11*$D$8+E11*$E$8+F11*$F$8+G11*$G$8+H11*$H$8+I11*$I$8,"")</f>
        <v/>
      </c>
      <c r="K11" s="169"/>
      <c r="L11" s="169"/>
      <c r="M11" s="169"/>
      <c r="N11" s="169"/>
      <c r="O11" s="169"/>
      <c r="P11" s="169"/>
      <c r="Q11" s="135" t="str">
        <f t="shared" ref="Q11:Q39" si="3">IF(B11&lt;&gt;"",K11*$K$8+L11*$L$8+M11*$M$8+N11*$N$8+O11*$O$8+P11*$P$8,"")</f>
        <v/>
      </c>
      <c r="R11" s="169"/>
      <c r="S11" s="169"/>
      <c r="T11" s="169"/>
      <c r="U11" s="169"/>
      <c r="V11" s="169"/>
      <c r="W11" s="135" t="str">
        <f t="shared" ref="W11:W39" si="4">IF(B11&lt;&gt;"",R11*$R$8+S11*$S$8+T11*$T$8+U11*$U$8+V11*$V$8,"")</f>
        <v/>
      </c>
      <c r="X11" s="171"/>
      <c r="Y11" s="155" t="str">
        <f t="shared" ref="Y11:Y39" si="5">IF(ISERROR(IF(AND($J$7&lt;&gt;"",$Q$7&lt;&gt;"",$W$7&lt;&gt;"",SUM($D$8:$I$8)=100%,SUM($K$8:$P$8)=100%,SUM($R$8:$V$8)=100%),J11*$J$7+Q11*$Q$7+W11*$W$7,"")),"",IF(AND($J$7&lt;&gt;"",$Q$7&lt;&gt;"",$W$7&lt;&gt;"",SUM($D$8:$I$8)=100%,SUM($K$8:$P$8)=100%,SUM($R$8:$V$8)=100%),J11*$J$7+Q11*$Q$7+W11*$W$7,""))</f>
        <v/>
      </c>
      <c r="Z11" s="150" t="str">
        <f t="shared" si="0"/>
        <v/>
      </c>
      <c r="AA11" s="152"/>
      <c r="AB11" s="151" t="str">
        <f t="shared" si="1"/>
        <v/>
      </c>
      <c r="AC11" s="160"/>
      <c r="AH11" s="178" t="s">
        <v>38</v>
      </c>
    </row>
    <row r="12" spans="1:42" x14ac:dyDescent="0.2">
      <c r="A12" s="126">
        <v>3</v>
      </c>
      <c r="B12" s="134" t="str">
        <f>IF(VLOOKUP(A12,Dados!$A$23:$B$52,2,FALSE)=0,"",VLOOKUP(A12,Dados!$A$23:$B$52,2,FALSE))</f>
        <v/>
      </c>
      <c r="C12" s="170"/>
      <c r="D12" s="195"/>
      <c r="E12" s="169"/>
      <c r="F12" s="169"/>
      <c r="G12" s="169"/>
      <c r="H12" s="169"/>
      <c r="I12" s="169"/>
      <c r="J12" s="135" t="str">
        <f t="shared" si="2"/>
        <v/>
      </c>
      <c r="K12" s="169"/>
      <c r="L12" s="169"/>
      <c r="M12" s="169"/>
      <c r="N12" s="169"/>
      <c r="O12" s="169"/>
      <c r="P12" s="169"/>
      <c r="Q12" s="135" t="str">
        <f t="shared" si="3"/>
        <v/>
      </c>
      <c r="R12" s="169"/>
      <c r="S12" s="169"/>
      <c r="T12" s="169"/>
      <c r="U12" s="169"/>
      <c r="V12" s="169"/>
      <c r="W12" s="135" t="str">
        <f t="shared" si="4"/>
        <v/>
      </c>
      <c r="X12" s="171"/>
      <c r="Y12" s="155" t="str">
        <f t="shared" si="5"/>
        <v/>
      </c>
      <c r="Z12" s="150" t="str">
        <f t="shared" si="0"/>
        <v/>
      </c>
      <c r="AA12" s="152"/>
      <c r="AB12" s="151" t="str">
        <f t="shared" si="1"/>
        <v/>
      </c>
      <c r="AC12" s="160"/>
      <c r="AH12" s="179">
        <f>SUM(K8:P8)</f>
        <v>0</v>
      </c>
    </row>
    <row r="13" spans="1:42" x14ac:dyDescent="0.2">
      <c r="A13" s="126">
        <v>4</v>
      </c>
      <c r="B13" s="134" t="str">
        <f>IF(VLOOKUP(A13,Dados!$A$23:$B$52,2,FALSE)=0,"",VLOOKUP(A13,Dados!$A$23:$B$52,2,FALSE))</f>
        <v/>
      </c>
      <c r="C13" s="170"/>
      <c r="D13" s="195"/>
      <c r="E13" s="169"/>
      <c r="F13" s="169"/>
      <c r="G13" s="169"/>
      <c r="H13" s="169"/>
      <c r="I13" s="169"/>
      <c r="J13" s="135" t="str">
        <f t="shared" si="2"/>
        <v/>
      </c>
      <c r="K13" s="169"/>
      <c r="L13" s="169"/>
      <c r="M13" s="169"/>
      <c r="N13" s="169"/>
      <c r="O13" s="169"/>
      <c r="P13" s="169"/>
      <c r="Q13" s="135" t="str">
        <f t="shared" si="3"/>
        <v/>
      </c>
      <c r="R13" s="169"/>
      <c r="S13" s="169"/>
      <c r="T13" s="169"/>
      <c r="U13" s="169"/>
      <c r="V13" s="169"/>
      <c r="W13" s="135" t="str">
        <f t="shared" si="4"/>
        <v/>
      </c>
      <c r="X13" s="171"/>
      <c r="Y13" s="155" t="str">
        <f t="shared" si="5"/>
        <v/>
      </c>
      <c r="Z13" s="150" t="str">
        <f>IF(Y13&lt;&gt;"",IF(Y13&lt;9.5,"n","p"),"")</f>
        <v/>
      </c>
      <c r="AA13" s="152"/>
      <c r="AB13" s="151" t="str">
        <f t="shared" si="1"/>
        <v/>
      </c>
      <c r="AC13" s="160"/>
    </row>
    <row r="14" spans="1:42" x14ac:dyDescent="0.2">
      <c r="A14" s="126">
        <v>5</v>
      </c>
      <c r="B14" s="134" t="str">
        <f>IF(VLOOKUP(A14,Dados!$A$23:$B$52,2,FALSE)=0,"",VLOOKUP(A14,Dados!$A$23:$B$52,2,FALSE))</f>
        <v/>
      </c>
      <c r="C14" s="170"/>
      <c r="D14" s="195"/>
      <c r="E14" s="169"/>
      <c r="F14" s="169"/>
      <c r="G14" s="169"/>
      <c r="H14" s="169"/>
      <c r="I14" s="169"/>
      <c r="J14" s="135" t="str">
        <f t="shared" si="2"/>
        <v/>
      </c>
      <c r="K14" s="169"/>
      <c r="L14" s="169"/>
      <c r="M14" s="169"/>
      <c r="N14" s="169"/>
      <c r="O14" s="169"/>
      <c r="P14" s="169"/>
      <c r="Q14" s="135" t="str">
        <f t="shared" si="3"/>
        <v/>
      </c>
      <c r="R14" s="169"/>
      <c r="S14" s="169"/>
      <c r="T14" s="169"/>
      <c r="U14" s="169"/>
      <c r="V14" s="169"/>
      <c r="W14" s="135" t="str">
        <f t="shared" si="4"/>
        <v/>
      </c>
      <c r="X14" s="171"/>
      <c r="Y14" s="155" t="str">
        <f t="shared" si="5"/>
        <v/>
      </c>
      <c r="Z14" s="150" t="str">
        <f t="shared" si="0"/>
        <v/>
      </c>
      <c r="AA14" s="152"/>
      <c r="AB14" s="151" t="str">
        <f t="shared" si="1"/>
        <v/>
      </c>
      <c r="AC14" s="160"/>
    </row>
    <row r="15" spans="1:42" x14ac:dyDescent="0.2">
      <c r="A15" s="126">
        <v>6</v>
      </c>
      <c r="B15" s="134" t="str">
        <f>IF(VLOOKUP(A15,Dados!$A$23:$B$52,2,FALSE)=0,"",VLOOKUP(A15,Dados!$A$23:$B$52,2,FALSE))</f>
        <v/>
      </c>
      <c r="C15" s="170"/>
      <c r="D15" s="195"/>
      <c r="E15" s="169"/>
      <c r="F15" s="169"/>
      <c r="G15" s="169"/>
      <c r="H15" s="169"/>
      <c r="I15" s="169"/>
      <c r="J15" s="135" t="str">
        <f t="shared" si="2"/>
        <v/>
      </c>
      <c r="K15" s="169"/>
      <c r="L15" s="169"/>
      <c r="M15" s="169"/>
      <c r="N15" s="169"/>
      <c r="O15" s="169"/>
      <c r="P15" s="169"/>
      <c r="Q15" s="135" t="str">
        <f t="shared" si="3"/>
        <v/>
      </c>
      <c r="R15" s="169"/>
      <c r="S15" s="169"/>
      <c r="T15" s="169"/>
      <c r="U15" s="169"/>
      <c r="V15" s="169"/>
      <c r="W15" s="135" t="str">
        <f t="shared" si="4"/>
        <v/>
      </c>
      <c r="X15" s="171"/>
      <c r="Y15" s="155" t="str">
        <f t="shared" si="5"/>
        <v/>
      </c>
      <c r="Z15" s="150" t="str">
        <f t="shared" si="0"/>
        <v/>
      </c>
      <c r="AA15" s="152"/>
      <c r="AB15" s="151" t="str">
        <f t="shared" si="1"/>
        <v/>
      </c>
      <c r="AC15" s="160"/>
      <c r="AH15" s="178" t="s">
        <v>38</v>
      </c>
    </row>
    <row r="16" spans="1:42" x14ac:dyDescent="0.2">
      <c r="A16" s="126">
        <v>7</v>
      </c>
      <c r="B16" s="134" t="str">
        <f>IF(VLOOKUP(A16,Dados!$A$23:$B$52,2,FALSE)=0,"",VLOOKUP(A16,Dados!$A$23:$B$52,2,FALSE))</f>
        <v/>
      </c>
      <c r="C16" s="170"/>
      <c r="D16" s="195"/>
      <c r="E16" s="169"/>
      <c r="F16" s="169"/>
      <c r="G16" s="169"/>
      <c r="H16" s="169"/>
      <c r="I16" s="169"/>
      <c r="J16" s="135" t="str">
        <f t="shared" si="2"/>
        <v/>
      </c>
      <c r="K16" s="169"/>
      <c r="L16" s="169"/>
      <c r="M16" s="169"/>
      <c r="N16" s="169"/>
      <c r="O16" s="169"/>
      <c r="P16" s="169"/>
      <c r="Q16" s="135" t="str">
        <f t="shared" si="3"/>
        <v/>
      </c>
      <c r="R16" s="169"/>
      <c r="S16" s="169"/>
      <c r="T16" s="169"/>
      <c r="U16" s="169"/>
      <c r="V16" s="169"/>
      <c r="W16" s="135" t="str">
        <f t="shared" si="4"/>
        <v/>
      </c>
      <c r="X16" s="171"/>
      <c r="Y16" s="155" t="str">
        <f t="shared" si="5"/>
        <v/>
      </c>
      <c r="Z16" s="150" t="str">
        <f t="shared" si="0"/>
        <v/>
      </c>
      <c r="AA16" s="152"/>
      <c r="AB16" s="151" t="str">
        <f t="shared" si="1"/>
        <v/>
      </c>
      <c r="AC16" s="160"/>
      <c r="AH16" s="179">
        <f>SUM(R8:V8)</f>
        <v>0</v>
      </c>
    </row>
    <row r="17" spans="1:29" x14ac:dyDescent="0.2">
      <c r="A17" s="126">
        <v>8</v>
      </c>
      <c r="B17" s="134" t="str">
        <f>IF(VLOOKUP(A17,Dados!$A$23:$B$52,2,FALSE)=0,"",VLOOKUP(A17,Dados!$A$23:$B$52,2,FALSE))</f>
        <v/>
      </c>
      <c r="C17" s="170"/>
      <c r="D17" s="195"/>
      <c r="E17" s="169"/>
      <c r="F17" s="169"/>
      <c r="G17" s="169"/>
      <c r="H17" s="169"/>
      <c r="I17" s="169"/>
      <c r="J17" s="135" t="str">
        <f t="shared" si="2"/>
        <v/>
      </c>
      <c r="K17" s="169"/>
      <c r="L17" s="169"/>
      <c r="M17" s="169"/>
      <c r="N17" s="169"/>
      <c r="O17" s="169"/>
      <c r="P17" s="169"/>
      <c r="Q17" s="135" t="str">
        <f t="shared" si="3"/>
        <v/>
      </c>
      <c r="R17" s="169"/>
      <c r="S17" s="169"/>
      <c r="T17" s="169"/>
      <c r="U17" s="169"/>
      <c r="V17" s="169"/>
      <c r="W17" s="135" t="str">
        <f t="shared" si="4"/>
        <v/>
      </c>
      <c r="X17" s="171"/>
      <c r="Y17" s="155" t="str">
        <f t="shared" si="5"/>
        <v/>
      </c>
      <c r="Z17" s="150" t="str">
        <f t="shared" si="0"/>
        <v/>
      </c>
      <c r="AA17" s="152"/>
      <c r="AB17" s="151" t="str">
        <f t="shared" si="1"/>
        <v/>
      </c>
      <c r="AC17" s="160"/>
    </row>
    <row r="18" spans="1:29" x14ac:dyDescent="0.2">
      <c r="A18" s="126">
        <v>9</v>
      </c>
      <c r="B18" s="134" t="str">
        <f>IF(VLOOKUP(A18,Dados!$A$23:$B$52,2,FALSE)=0,"",VLOOKUP(A18,Dados!$A$23:$B$52,2,FALSE))</f>
        <v/>
      </c>
      <c r="C18" s="170"/>
      <c r="D18" s="195"/>
      <c r="E18" s="169"/>
      <c r="F18" s="169"/>
      <c r="G18" s="169"/>
      <c r="H18" s="169"/>
      <c r="I18" s="169"/>
      <c r="J18" s="135" t="str">
        <f t="shared" si="2"/>
        <v/>
      </c>
      <c r="K18" s="169"/>
      <c r="L18" s="169"/>
      <c r="M18" s="169"/>
      <c r="N18" s="169"/>
      <c r="O18" s="169"/>
      <c r="P18" s="169"/>
      <c r="Q18" s="135" t="str">
        <f t="shared" si="3"/>
        <v/>
      </c>
      <c r="R18" s="169"/>
      <c r="S18" s="169"/>
      <c r="T18" s="169"/>
      <c r="U18" s="169"/>
      <c r="V18" s="169"/>
      <c r="W18" s="135" t="str">
        <f t="shared" si="4"/>
        <v/>
      </c>
      <c r="X18" s="171"/>
      <c r="Y18" s="155" t="str">
        <f t="shared" si="5"/>
        <v/>
      </c>
      <c r="Z18" s="150" t="str">
        <f t="shared" si="0"/>
        <v/>
      </c>
      <c r="AA18" s="152"/>
      <c r="AB18" s="151" t="str">
        <f t="shared" si="1"/>
        <v/>
      </c>
      <c r="AC18" s="160"/>
    </row>
    <row r="19" spans="1:29" x14ac:dyDescent="0.2">
      <c r="A19" s="126">
        <v>10</v>
      </c>
      <c r="B19" s="134" t="str">
        <f>IF(VLOOKUP(A19,Dados!$A$23:$B$52,2,FALSE)=0,"",VLOOKUP(A19,Dados!$A$23:$B$52,2,FALSE))</f>
        <v/>
      </c>
      <c r="C19" s="170"/>
      <c r="D19" s="195"/>
      <c r="E19" s="169"/>
      <c r="F19" s="169"/>
      <c r="G19" s="169"/>
      <c r="H19" s="169"/>
      <c r="I19" s="169"/>
      <c r="J19" s="135" t="str">
        <f t="shared" si="2"/>
        <v/>
      </c>
      <c r="K19" s="169"/>
      <c r="L19" s="169"/>
      <c r="M19" s="169"/>
      <c r="N19" s="169"/>
      <c r="O19" s="169"/>
      <c r="P19" s="169"/>
      <c r="Q19" s="135" t="str">
        <f t="shared" si="3"/>
        <v/>
      </c>
      <c r="R19" s="169"/>
      <c r="S19" s="169"/>
      <c r="T19" s="169"/>
      <c r="U19" s="169"/>
      <c r="V19" s="169"/>
      <c r="W19" s="135" t="str">
        <f t="shared" si="4"/>
        <v/>
      </c>
      <c r="X19" s="171"/>
      <c r="Y19" s="155" t="str">
        <f t="shared" si="5"/>
        <v/>
      </c>
      <c r="Z19" s="150" t="str">
        <f t="shared" si="0"/>
        <v/>
      </c>
      <c r="AA19" s="152"/>
      <c r="AB19" s="151" t="str">
        <f t="shared" si="1"/>
        <v/>
      </c>
      <c r="AC19" s="160"/>
    </row>
    <row r="20" spans="1:29" x14ac:dyDescent="0.2">
      <c r="A20" s="126">
        <v>11</v>
      </c>
      <c r="B20" s="134" t="str">
        <f>IF(VLOOKUP(A20,Dados!$A$23:$B$52,2,FALSE)=0,"",VLOOKUP(A20,Dados!$A$23:$B$52,2,FALSE))</f>
        <v/>
      </c>
      <c r="C20" s="170"/>
      <c r="D20" s="195"/>
      <c r="E20" s="169"/>
      <c r="F20" s="169"/>
      <c r="G20" s="169"/>
      <c r="H20" s="169"/>
      <c r="I20" s="169"/>
      <c r="J20" s="135" t="str">
        <f t="shared" si="2"/>
        <v/>
      </c>
      <c r="K20" s="169"/>
      <c r="L20" s="169"/>
      <c r="M20" s="169"/>
      <c r="N20" s="169"/>
      <c r="O20" s="169"/>
      <c r="P20" s="169"/>
      <c r="Q20" s="135" t="str">
        <f t="shared" si="3"/>
        <v/>
      </c>
      <c r="R20" s="169"/>
      <c r="S20" s="169"/>
      <c r="T20" s="169"/>
      <c r="U20" s="169"/>
      <c r="V20" s="169"/>
      <c r="W20" s="135" t="str">
        <f t="shared" si="4"/>
        <v/>
      </c>
      <c r="X20" s="171"/>
      <c r="Y20" s="155" t="str">
        <f t="shared" si="5"/>
        <v/>
      </c>
      <c r="Z20" s="150" t="str">
        <f t="shared" si="0"/>
        <v/>
      </c>
      <c r="AA20" s="152"/>
      <c r="AB20" s="151" t="str">
        <f t="shared" si="1"/>
        <v/>
      </c>
      <c r="AC20" s="160"/>
    </row>
    <row r="21" spans="1:29" x14ac:dyDescent="0.2">
      <c r="A21" s="126">
        <v>12</v>
      </c>
      <c r="B21" s="134" t="str">
        <f>IF(VLOOKUP(A21,Dados!$A$23:$B$52,2,FALSE)=0,"",VLOOKUP(A21,Dados!$A$23:$B$52,2,FALSE))</f>
        <v/>
      </c>
      <c r="C21" s="170"/>
      <c r="D21" s="195"/>
      <c r="E21" s="169"/>
      <c r="F21" s="169"/>
      <c r="G21" s="169"/>
      <c r="H21" s="169"/>
      <c r="I21" s="169"/>
      <c r="J21" s="135" t="str">
        <f t="shared" si="2"/>
        <v/>
      </c>
      <c r="K21" s="169"/>
      <c r="L21" s="169"/>
      <c r="M21" s="169"/>
      <c r="N21" s="169"/>
      <c r="O21" s="169"/>
      <c r="P21" s="169"/>
      <c r="Q21" s="135" t="str">
        <f t="shared" si="3"/>
        <v/>
      </c>
      <c r="R21" s="169"/>
      <c r="S21" s="169"/>
      <c r="T21" s="169"/>
      <c r="U21" s="169"/>
      <c r="V21" s="169"/>
      <c r="W21" s="135" t="str">
        <f t="shared" si="4"/>
        <v/>
      </c>
      <c r="X21" s="171"/>
      <c r="Y21" s="155" t="str">
        <f t="shared" si="5"/>
        <v/>
      </c>
      <c r="Z21" s="150" t="str">
        <f t="shared" si="0"/>
        <v/>
      </c>
      <c r="AA21" s="152"/>
      <c r="AB21" s="151" t="str">
        <f t="shared" si="1"/>
        <v/>
      </c>
      <c r="AC21" s="160"/>
    </row>
    <row r="22" spans="1:29" x14ac:dyDescent="0.2">
      <c r="A22" s="126">
        <v>13</v>
      </c>
      <c r="B22" s="134" t="str">
        <f>IF(VLOOKUP(A22,Dados!$A$23:$B$52,2,FALSE)=0,"",VLOOKUP(A22,Dados!$A$23:$B$52,2,FALSE))</f>
        <v/>
      </c>
      <c r="C22" s="170"/>
      <c r="D22" s="195"/>
      <c r="E22" s="169"/>
      <c r="F22" s="169"/>
      <c r="G22" s="169"/>
      <c r="H22" s="169"/>
      <c r="I22" s="169"/>
      <c r="J22" s="135" t="str">
        <f t="shared" si="2"/>
        <v/>
      </c>
      <c r="K22" s="169"/>
      <c r="L22" s="169"/>
      <c r="M22" s="169"/>
      <c r="N22" s="169"/>
      <c r="O22" s="169"/>
      <c r="P22" s="169"/>
      <c r="Q22" s="135" t="str">
        <f t="shared" si="3"/>
        <v/>
      </c>
      <c r="R22" s="169"/>
      <c r="S22" s="169"/>
      <c r="T22" s="169"/>
      <c r="U22" s="169"/>
      <c r="V22" s="169"/>
      <c r="W22" s="135" t="str">
        <f t="shared" si="4"/>
        <v/>
      </c>
      <c r="X22" s="171"/>
      <c r="Y22" s="155" t="str">
        <f t="shared" si="5"/>
        <v/>
      </c>
      <c r="Z22" s="150" t="str">
        <f t="shared" si="0"/>
        <v/>
      </c>
      <c r="AA22" s="152"/>
      <c r="AB22" s="151" t="str">
        <f t="shared" si="1"/>
        <v/>
      </c>
      <c r="AC22" s="160"/>
    </row>
    <row r="23" spans="1:29" x14ac:dyDescent="0.2">
      <c r="A23" s="126">
        <v>14</v>
      </c>
      <c r="B23" s="134" t="str">
        <f>IF(VLOOKUP(A23,Dados!$A$23:$B$52,2,FALSE)=0,"",VLOOKUP(A23,Dados!$A$23:$B$52,2,FALSE))</f>
        <v/>
      </c>
      <c r="C23" s="170"/>
      <c r="D23" s="195"/>
      <c r="E23" s="169"/>
      <c r="F23" s="169"/>
      <c r="G23" s="169"/>
      <c r="H23" s="169"/>
      <c r="I23" s="169"/>
      <c r="J23" s="135" t="str">
        <f t="shared" si="2"/>
        <v/>
      </c>
      <c r="K23" s="169"/>
      <c r="L23" s="169"/>
      <c r="M23" s="169"/>
      <c r="N23" s="169"/>
      <c r="O23" s="169"/>
      <c r="P23" s="169"/>
      <c r="Q23" s="135" t="str">
        <f t="shared" si="3"/>
        <v/>
      </c>
      <c r="R23" s="169"/>
      <c r="S23" s="169"/>
      <c r="T23" s="169"/>
      <c r="U23" s="169"/>
      <c r="V23" s="169"/>
      <c r="W23" s="135" t="str">
        <f t="shared" si="4"/>
        <v/>
      </c>
      <c r="X23" s="171"/>
      <c r="Y23" s="155" t="str">
        <f t="shared" si="5"/>
        <v/>
      </c>
      <c r="Z23" s="150" t="str">
        <f t="shared" si="0"/>
        <v/>
      </c>
      <c r="AA23" s="152"/>
      <c r="AB23" s="151" t="str">
        <f t="shared" si="1"/>
        <v/>
      </c>
      <c r="AC23" s="160"/>
    </row>
    <row r="24" spans="1:29" x14ac:dyDescent="0.2">
      <c r="A24" s="126">
        <v>15</v>
      </c>
      <c r="B24" s="134" t="str">
        <f>IF(VLOOKUP(A24,Dados!$A$23:$B$52,2,FALSE)=0,"",VLOOKUP(A24,Dados!$A$23:$B$52,2,FALSE))</f>
        <v/>
      </c>
      <c r="C24" s="170"/>
      <c r="D24" s="195"/>
      <c r="E24" s="169"/>
      <c r="F24" s="169"/>
      <c r="G24" s="169"/>
      <c r="H24" s="169"/>
      <c r="I24" s="169"/>
      <c r="J24" s="135" t="str">
        <f t="shared" si="2"/>
        <v/>
      </c>
      <c r="K24" s="169"/>
      <c r="L24" s="169"/>
      <c r="M24" s="169"/>
      <c r="N24" s="169"/>
      <c r="O24" s="169"/>
      <c r="P24" s="169"/>
      <c r="Q24" s="135" t="str">
        <f t="shared" si="3"/>
        <v/>
      </c>
      <c r="R24" s="169"/>
      <c r="S24" s="169"/>
      <c r="T24" s="169"/>
      <c r="U24" s="169"/>
      <c r="V24" s="169"/>
      <c r="W24" s="135" t="str">
        <f t="shared" si="4"/>
        <v/>
      </c>
      <c r="X24" s="171"/>
      <c r="Y24" s="155" t="str">
        <f t="shared" si="5"/>
        <v/>
      </c>
      <c r="Z24" s="150" t="str">
        <f t="shared" si="0"/>
        <v/>
      </c>
      <c r="AA24" s="152"/>
      <c r="AB24" s="151" t="str">
        <f t="shared" si="1"/>
        <v/>
      </c>
      <c r="AC24" s="160"/>
    </row>
    <row r="25" spans="1:29" x14ac:dyDescent="0.2">
      <c r="A25" s="126">
        <v>16</v>
      </c>
      <c r="B25" s="134" t="str">
        <f>IF(VLOOKUP(A25,Dados!$A$23:$B$52,2,FALSE)=0,"",VLOOKUP(A25,Dados!$A$23:$B$52,2,FALSE))</f>
        <v/>
      </c>
      <c r="C25" s="170"/>
      <c r="D25" s="195"/>
      <c r="E25" s="169"/>
      <c r="F25" s="169"/>
      <c r="G25" s="169"/>
      <c r="H25" s="169"/>
      <c r="I25" s="169"/>
      <c r="J25" s="135" t="str">
        <f t="shared" si="2"/>
        <v/>
      </c>
      <c r="K25" s="169"/>
      <c r="L25" s="169"/>
      <c r="M25" s="169"/>
      <c r="N25" s="169"/>
      <c r="O25" s="169"/>
      <c r="P25" s="169"/>
      <c r="Q25" s="135" t="str">
        <f t="shared" si="3"/>
        <v/>
      </c>
      <c r="R25" s="169"/>
      <c r="S25" s="169"/>
      <c r="T25" s="169"/>
      <c r="U25" s="169"/>
      <c r="V25" s="169"/>
      <c r="W25" s="135" t="str">
        <f t="shared" si="4"/>
        <v/>
      </c>
      <c r="X25" s="171"/>
      <c r="Y25" s="155" t="str">
        <f t="shared" si="5"/>
        <v/>
      </c>
      <c r="Z25" s="150" t="str">
        <f t="shared" si="0"/>
        <v/>
      </c>
      <c r="AA25" s="152"/>
      <c r="AB25" s="151" t="str">
        <f t="shared" si="1"/>
        <v/>
      </c>
      <c r="AC25" s="160"/>
    </row>
    <row r="26" spans="1:29" x14ac:dyDescent="0.2">
      <c r="A26" s="126">
        <v>17</v>
      </c>
      <c r="B26" s="134" t="str">
        <f>IF(VLOOKUP(A26,Dados!$A$23:$B$52,2,FALSE)=0,"",VLOOKUP(A26,Dados!$A$23:$B$52,2,FALSE))</f>
        <v/>
      </c>
      <c r="C26" s="170"/>
      <c r="D26" s="195"/>
      <c r="E26" s="169"/>
      <c r="F26" s="169"/>
      <c r="G26" s="169"/>
      <c r="H26" s="169"/>
      <c r="I26" s="169"/>
      <c r="J26" s="135" t="str">
        <f t="shared" si="2"/>
        <v/>
      </c>
      <c r="K26" s="169"/>
      <c r="L26" s="169"/>
      <c r="M26" s="169"/>
      <c r="N26" s="169"/>
      <c r="O26" s="169"/>
      <c r="P26" s="169"/>
      <c r="Q26" s="135" t="str">
        <f t="shared" si="3"/>
        <v/>
      </c>
      <c r="R26" s="169"/>
      <c r="S26" s="169"/>
      <c r="T26" s="169"/>
      <c r="U26" s="169"/>
      <c r="V26" s="169"/>
      <c r="W26" s="135" t="str">
        <f t="shared" si="4"/>
        <v/>
      </c>
      <c r="X26" s="171"/>
      <c r="Y26" s="155" t="str">
        <f t="shared" si="5"/>
        <v/>
      </c>
      <c r="Z26" s="150" t="str">
        <f t="shared" si="0"/>
        <v/>
      </c>
      <c r="AA26" s="152"/>
      <c r="AB26" s="151" t="str">
        <f t="shared" si="1"/>
        <v/>
      </c>
      <c r="AC26" s="160"/>
    </row>
    <row r="27" spans="1:29" x14ac:dyDescent="0.2">
      <c r="A27" s="126">
        <v>18</v>
      </c>
      <c r="B27" s="134" t="str">
        <f>IF(VLOOKUP(A27,Dados!$A$23:$B$52,2,FALSE)=0,"",VLOOKUP(A27,Dados!$A$23:$B$52,2,FALSE))</f>
        <v/>
      </c>
      <c r="C27" s="170"/>
      <c r="D27" s="195"/>
      <c r="E27" s="169"/>
      <c r="F27" s="169"/>
      <c r="G27" s="169"/>
      <c r="H27" s="169"/>
      <c r="I27" s="169"/>
      <c r="J27" s="135" t="str">
        <f t="shared" si="2"/>
        <v/>
      </c>
      <c r="K27" s="169"/>
      <c r="L27" s="169"/>
      <c r="M27" s="169"/>
      <c r="N27" s="169"/>
      <c r="O27" s="169"/>
      <c r="P27" s="169"/>
      <c r="Q27" s="135" t="str">
        <f t="shared" si="3"/>
        <v/>
      </c>
      <c r="R27" s="169"/>
      <c r="S27" s="169"/>
      <c r="T27" s="169"/>
      <c r="U27" s="169"/>
      <c r="V27" s="169"/>
      <c r="W27" s="135" t="str">
        <f t="shared" si="4"/>
        <v/>
      </c>
      <c r="X27" s="171"/>
      <c r="Y27" s="155" t="str">
        <f t="shared" si="5"/>
        <v/>
      </c>
      <c r="Z27" s="150" t="str">
        <f t="shared" si="0"/>
        <v/>
      </c>
      <c r="AA27" s="152"/>
      <c r="AB27" s="151" t="str">
        <f t="shared" si="1"/>
        <v/>
      </c>
      <c r="AC27" s="160"/>
    </row>
    <row r="28" spans="1:29" x14ac:dyDescent="0.2">
      <c r="A28" s="126">
        <v>19</v>
      </c>
      <c r="B28" s="134" t="str">
        <f>IF(VLOOKUP(A28,Dados!$A$23:$B$52,2,FALSE)=0,"",VLOOKUP(A28,Dados!$A$23:$B$52,2,FALSE))</f>
        <v/>
      </c>
      <c r="C28" s="170"/>
      <c r="D28" s="195"/>
      <c r="E28" s="169"/>
      <c r="F28" s="169"/>
      <c r="G28" s="169"/>
      <c r="H28" s="169"/>
      <c r="I28" s="169"/>
      <c r="J28" s="135" t="str">
        <f t="shared" si="2"/>
        <v/>
      </c>
      <c r="K28" s="169"/>
      <c r="L28" s="169"/>
      <c r="M28" s="169"/>
      <c r="N28" s="169"/>
      <c r="O28" s="169"/>
      <c r="P28" s="169"/>
      <c r="Q28" s="135" t="str">
        <f t="shared" si="3"/>
        <v/>
      </c>
      <c r="R28" s="169"/>
      <c r="S28" s="169"/>
      <c r="T28" s="169"/>
      <c r="U28" s="169"/>
      <c r="V28" s="169"/>
      <c r="W28" s="135" t="str">
        <f t="shared" si="4"/>
        <v/>
      </c>
      <c r="X28" s="171"/>
      <c r="Y28" s="155" t="str">
        <f t="shared" si="5"/>
        <v/>
      </c>
      <c r="Z28" s="150" t="str">
        <f t="shared" si="0"/>
        <v/>
      </c>
      <c r="AA28" s="152"/>
      <c r="AB28" s="151" t="str">
        <f t="shared" si="1"/>
        <v/>
      </c>
      <c r="AC28" s="160"/>
    </row>
    <row r="29" spans="1:29" x14ac:dyDescent="0.2">
      <c r="A29" s="126">
        <v>20</v>
      </c>
      <c r="B29" s="134" t="str">
        <f>IF(VLOOKUP(A29,Dados!$A$23:$B$52,2,FALSE)=0,"",VLOOKUP(A29,Dados!$A$23:$B$52,2,FALSE))</f>
        <v/>
      </c>
      <c r="C29" s="170"/>
      <c r="D29" s="195"/>
      <c r="E29" s="169"/>
      <c r="F29" s="169"/>
      <c r="G29" s="169"/>
      <c r="H29" s="169"/>
      <c r="I29" s="169"/>
      <c r="J29" s="135" t="str">
        <f t="shared" si="2"/>
        <v/>
      </c>
      <c r="K29" s="169"/>
      <c r="L29" s="169"/>
      <c r="M29" s="169"/>
      <c r="N29" s="169"/>
      <c r="O29" s="169"/>
      <c r="P29" s="169"/>
      <c r="Q29" s="135" t="str">
        <f t="shared" si="3"/>
        <v/>
      </c>
      <c r="R29" s="169"/>
      <c r="S29" s="169"/>
      <c r="T29" s="169"/>
      <c r="U29" s="169"/>
      <c r="V29" s="169"/>
      <c r="W29" s="135" t="str">
        <f t="shared" si="4"/>
        <v/>
      </c>
      <c r="X29" s="171"/>
      <c r="Y29" s="155" t="str">
        <f t="shared" si="5"/>
        <v/>
      </c>
      <c r="Z29" s="150" t="str">
        <f t="shared" si="0"/>
        <v/>
      </c>
      <c r="AA29" s="152"/>
      <c r="AB29" s="151" t="str">
        <f t="shared" si="1"/>
        <v/>
      </c>
      <c r="AC29" s="160"/>
    </row>
    <row r="30" spans="1:29" x14ac:dyDescent="0.2">
      <c r="A30" s="126">
        <v>21</v>
      </c>
      <c r="B30" s="134" t="str">
        <f>IF(VLOOKUP(A30,Dados!$A$23:$B$52,2,FALSE)=0,"",VLOOKUP(A30,Dados!$A$23:$B$52,2,FALSE))</f>
        <v/>
      </c>
      <c r="C30" s="170"/>
      <c r="D30" s="195"/>
      <c r="E30" s="169"/>
      <c r="F30" s="169"/>
      <c r="G30" s="169"/>
      <c r="H30" s="169"/>
      <c r="I30" s="169"/>
      <c r="J30" s="135" t="str">
        <f t="shared" si="2"/>
        <v/>
      </c>
      <c r="K30" s="169"/>
      <c r="L30" s="169"/>
      <c r="M30" s="169"/>
      <c r="N30" s="169"/>
      <c r="O30" s="169"/>
      <c r="P30" s="169"/>
      <c r="Q30" s="135" t="str">
        <f t="shared" si="3"/>
        <v/>
      </c>
      <c r="R30" s="169"/>
      <c r="S30" s="169"/>
      <c r="T30" s="169"/>
      <c r="U30" s="169"/>
      <c r="V30" s="169"/>
      <c r="W30" s="135" t="str">
        <f t="shared" si="4"/>
        <v/>
      </c>
      <c r="X30" s="171"/>
      <c r="Y30" s="155" t="str">
        <f t="shared" si="5"/>
        <v/>
      </c>
      <c r="Z30" s="150" t="str">
        <f t="shared" si="0"/>
        <v/>
      </c>
      <c r="AA30" s="152"/>
      <c r="AB30" s="151" t="str">
        <f t="shared" si="1"/>
        <v/>
      </c>
      <c r="AC30" s="160"/>
    </row>
    <row r="31" spans="1:29" x14ac:dyDescent="0.2">
      <c r="A31" s="126">
        <v>22</v>
      </c>
      <c r="B31" s="134" t="str">
        <f>IF(VLOOKUP(A31,Dados!$A$23:$B$52,2,FALSE)=0,"",VLOOKUP(A31,Dados!$A$23:$B$52,2,FALSE))</f>
        <v/>
      </c>
      <c r="C31" s="170"/>
      <c r="D31" s="195"/>
      <c r="E31" s="169"/>
      <c r="F31" s="169"/>
      <c r="G31" s="169"/>
      <c r="H31" s="169"/>
      <c r="I31" s="169"/>
      <c r="J31" s="135" t="str">
        <f t="shared" si="2"/>
        <v/>
      </c>
      <c r="K31" s="169"/>
      <c r="L31" s="169"/>
      <c r="M31" s="169"/>
      <c r="N31" s="169"/>
      <c r="O31" s="169"/>
      <c r="P31" s="169"/>
      <c r="Q31" s="135" t="str">
        <f t="shared" si="3"/>
        <v/>
      </c>
      <c r="R31" s="169"/>
      <c r="S31" s="169"/>
      <c r="T31" s="169"/>
      <c r="U31" s="169"/>
      <c r="V31" s="169"/>
      <c r="W31" s="135" t="str">
        <f t="shared" si="4"/>
        <v/>
      </c>
      <c r="X31" s="171"/>
      <c r="Y31" s="155" t="str">
        <f t="shared" si="5"/>
        <v/>
      </c>
      <c r="Z31" s="150" t="str">
        <f t="shared" si="0"/>
        <v/>
      </c>
      <c r="AA31" s="152"/>
      <c r="AB31" s="151" t="str">
        <f t="shared" si="1"/>
        <v/>
      </c>
      <c r="AC31" s="160"/>
    </row>
    <row r="32" spans="1:29" x14ac:dyDescent="0.2">
      <c r="A32" s="126">
        <v>23</v>
      </c>
      <c r="B32" s="134" t="str">
        <f>IF(VLOOKUP(A32,Dados!$A$23:$B$52,2,FALSE)=0,"",VLOOKUP(A32,Dados!$A$23:$B$52,2,FALSE))</f>
        <v/>
      </c>
      <c r="C32" s="170"/>
      <c r="D32" s="195"/>
      <c r="E32" s="169"/>
      <c r="F32" s="169"/>
      <c r="G32" s="169"/>
      <c r="H32" s="169"/>
      <c r="I32" s="169"/>
      <c r="J32" s="135" t="str">
        <f t="shared" si="2"/>
        <v/>
      </c>
      <c r="K32" s="169"/>
      <c r="L32" s="169"/>
      <c r="M32" s="169"/>
      <c r="N32" s="169"/>
      <c r="O32" s="169"/>
      <c r="P32" s="169"/>
      <c r="Q32" s="135" t="str">
        <f t="shared" si="3"/>
        <v/>
      </c>
      <c r="R32" s="169"/>
      <c r="S32" s="169"/>
      <c r="T32" s="169"/>
      <c r="U32" s="169"/>
      <c r="V32" s="169"/>
      <c r="W32" s="135" t="str">
        <f t="shared" si="4"/>
        <v/>
      </c>
      <c r="X32" s="171"/>
      <c r="Y32" s="155" t="str">
        <f t="shared" si="5"/>
        <v/>
      </c>
      <c r="Z32" s="150" t="str">
        <f t="shared" si="0"/>
        <v/>
      </c>
      <c r="AA32" s="152"/>
      <c r="AB32" s="151" t="str">
        <f t="shared" si="1"/>
        <v/>
      </c>
      <c r="AC32" s="160"/>
    </row>
    <row r="33" spans="1:29" x14ac:dyDescent="0.2">
      <c r="A33" s="126">
        <v>24</v>
      </c>
      <c r="B33" s="134" t="str">
        <f>IF(VLOOKUP(A33,Dados!$A$23:$B$52,2,FALSE)=0,"",VLOOKUP(A33,Dados!$A$23:$B$52,2,FALSE))</f>
        <v/>
      </c>
      <c r="C33" s="170"/>
      <c r="D33" s="195"/>
      <c r="E33" s="169"/>
      <c r="F33" s="169"/>
      <c r="G33" s="169"/>
      <c r="H33" s="169"/>
      <c r="I33" s="169"/>
      <c r="J33" s="135" t="str">
        <f t="shared" si="2"/>
        <v/>
      </c>
      <c r="K33" s="169"/>
      <c r="L33" s="169"/>
      <c r="M33" s="169"/>
      <c r="N33" s="169"/>
      <c r="O33" s="169"/>
      <c r="P33" s="169"/>
      <c r="Q33" s="135" t="str">
        <f t="shared" si="3"/>
        <v/>
      </c>
      <c r="R33" s="169"/>
      <c r="S33" s="169"/>
      <c r="T33" s="169"/>
      <c r="U33" s="169"/>
      <c r="V33" s="169"/>
      <c r="W33" s="135" t="str">
        <f t="shared" si="4"/>
        <v/>
      </c>
      <c r="X33" s="171"/>
      <c r="Y33" s="155" t="str">
        <f t="shared" si="5"/>
        <v/>
      </c>
      <c r="Z33" s="150" t="str">
        <f t="shared" si="0"/>
        <v/>
      </c>
      <c r="AA33" s="152"/>
      <c r="AB33" s="151" t="str">
        <f t="shared" si="1"/>
        <v/>
      </c>
      <c r="AC33" s="160"/>
    </row>
    <row r="34" spans="1:29" x14ac:dyDescent="0.2">
      <c r="A34" s="126">
        <v>25</v>
      </c>
      <c r="B34" s="134" t="str">
        <f>IF(VLOOKUP(A34,Dados!$A$23:$B$52,2,FALSE)=0,"",VLOOKUP(A34,Dados!$A$23:$B$52,2,FALSE))</f>
        <v/>
      </c>
      <c r="C34" s="170"/>
      <c r="D34" s="195"/>
      <c r="E34" s="169"/>
      <c r="F34" s="169"/>
      <c r="G34" s="169"/>
      <c r="H34" s="169"/>
      <c r="I34" s="169"/>
      <c r="J34" s="135" t="str">
        <f t="shared" si="2"/>
        <v/>
      </c>
      <c r="K34" s="169"/>
      <c r="L34" s="169"/>
      <c r="M34" s="169"/>
      <c r="N34" s="169"/>
      <c r="O34" s="169"/>
      <c r="P34" s="169"/>
      <c r="Q34" s="135" t="str">
        <f t="shared" si="3"/>
        <v/>
      </c>
      <c r="R34" s="169"/>
      <c r="S34" s="169"/>
      <c r="T34" s="169"/>
      <c r="U34" s="169"/>
      <c r="V34" s="169"/>
      <c r="W34" s="135" t="str">
        <f t="shared" si="4"/>
        <v/>
      </c>
      <c r="X34" s="171"/>
      <c r="Y34" s="155" t="str">
        <f t="shared" si="5"/>
        <v/>
      </c>
      <c r="Z34" s="150" t="str">
        <f t="shared" si="0"/>
        <v/>
      </c>
      <c r="AA34" s="152"/>
      <c r="AB34" s="151" t="str">
        <f t="shared" si="1"/>
        <v/>
      </c>
      <c r="AC34" s="160"/>
    </row>
    <row r="35" spans="1:29" x14ac:dyDescent="0.2">
      <c r="A35" s="126">
        <v>26</v>
      </c>
      <c r="B35" s="134" t="str">
        <f>IF(VLOOKUP(A35,Dados!$A$23:$B$52,2,FALSE)=0,"",VLOOKUP(A35,Dados!$A$23:$B$52,2,FALSE))</f>
        <v/>
      </c>
      <c r="C35" s="170"/>
      <c r="D35" s="195"/>
      <c r="E35" s="169"/>
      <c r="F35" s="169"/>
      <c r="G35" s="169"/>
      <c r="H35" s="169"/>
      <c r="I35" s="169"/>
      <c r="J35" s="135" t="str">
        <f t="shared" si="2"/>
        <v/>
      </c>
      <c r="K35" s="169"/>
      <c r="L35" s="169"/>
      <c r="M35" s="169"/>
      <c r="N35" s="169"/>
      <c r="O35" s="169"/>
      <c r="P35" s="169"/>
      <c r="Q35" s="135" t="str">
        <f t="shared" si="3"/>
        <v/>
      </c>
      <c r="R35" s="169"/>
      <c r="S35" s="169"/>
      <c r="T35" s="169"/>
      <c r="U35" s="169"/>
      <c r="V35" s="169"/>
      <c r="W35" s="135" t="str">
        <f t="shared" si="4"/>
        <v/>
      </c>
      <c r="X35" s="171"/>
      <c r="Y35" s="155" t="str">
        <f t="shared" si="5"/>
        <v/>
      </c>
      <c r="Z35" s="150" t="str">
        <f t="shared" si="0"/>
        <v/>
      </c>
      <c r="AA35" s="152"/>
      <c r="AB35" s="151" t="str">
        <f t="shared" si="1"/>
        <v/>
      </c>
      <c r="AC35" s="160"/>
    </row>
    <row r="36" spans="1:29" x14ac:dyDescent="0.2">
      <c r="A36" s="126">
        <v>27</v>
      </c>
      <c r="B36" s="134" t="str">
        <f>IF(VLOOKUP(A36,Dados!$A$23:$B$52,2,FALSE)=0,"",VLOOKUP(A36,Dados!$A$23:$B$52,2,FALSE))</f>
        <v/>
      </c>
      <c r="C36" s="170"/>
      <c r="D36" s="195"/>
      <c r="E36" s="169"/>
      <c r="F36" s="169"/>
      <c r="G36" s="169"/>
      <c r="H36" s="169"/>
      <c r="I36" s="169"/>
      <c r="J36" s="135" t="str">
        <f t="shared" si="2"/>
        <v/>
      </c>
      <c r="K36" s="169"/>
      <c r="L36" s="169"/>
      <c r="M36" s="169"/>
      <c r="N36" s="169"/>
      <c r="O36" s="169"/>
      <c r="P36" s="169"/>
      <c r="Q36" s="135" t="str">
        <f t="shared" si="3"/>
        <v/>
      </c>
      <c r="R36" s="169"/>
      <c r="S36" s="169"/>
      <c r="T36" s="169"/>
      <c r="U36" s="169"/>
      <c r="V36" s="169"/>
      <c r="W36" s="135" t="str">
        <f t="shared" si="4"/>
        <v/>
      </c>
      <c r="X36" s="171"/>
      <c r="Y36" s="155" t="str">
        <f t="shared" si="5"/>
        <v/>
      </c>
      <c r="Z36" s="150" t="str">
        <f t="shared" si="0"/>
        <v/>
      </c>
      <c r="AA36" s="152"/>
      <c r="AB36" s="151" t="str">
        <f t="shared" si="1"/>
        <v/>
      </c>
      <c r="AC36" s="160"/>
    </row>
    <row r="37" spans="1:29" x14ac:dyDescent="0.2">
      <c r="A37" s="126">
        <v>28</v>
      </c>
      <c r="B37" s="134" t="str">
        <f>IF(VLOOKUP(A37,Dados!$A$23:$B$52,2,FALSE)=0,"",VLOOKUP(A37,Dados!$A$23:$B$52,2,FALSE))</f>
        <v/>
      </c>
      <c r="C37" s="170"/>
      <c r="D37" s="195"/>
      <c r="E37" s="169"/>
      <c r="F37" s="169"/>
      <c r="G37" s="169"/>
      <c r="H37" s="169"/>
      <c r="I37" s="169"/>
      <c r="J37" s="135" t="str">
        <f t="shared" si="2"/>
        <v/>
      </c>
      <c r="K37" s="169"/>
      <c r="L37" s="169"/>
      <c r="M37" s="169"/>
      <c r="N37" s="169"/>
      <c r="O37" s="169"/>
      <c r="P37" s="169"/>
      <c r="Q37" s="135" t="str">
        <f t="shared" si="3"/>
        <v/>
      </c>
      <c r="R37" s="169"/>
      <c r="S37" s="169"/>
      <c r="T37" s="169"/>
      <c r="U37" s="169"/>
      <c r="V37" s="169"/>
      <c r="W37" s="135" t="str">
        <f t="shared" si="4"/>
        <v/>
      </c>
      <c r="X37" s="171"/>
      <c r="Y37" s="155" t="str">
        <f t="shared" si="5"/>
        <v/>
      </c>
      <c r="Z37" s="150" t="str">
        <f t="shared" si="0"/>
        <v/>
      </c>
      <c r="AA37" s="152"/>
      <c r="AB37" s="151" t="str">
        <f t="shared" si="1"/>
        <v/>
      </c>
      <c r="AC37" s="160"/>
    </row>
    <row r="38" spans="1:29" x14ac:dyDescent="0.2">
      <c r="A38" s="126">
        <v>29</v>
      </c>
      <c r="B38" s="134" t="str">
        <f>IF(VLOOKUP(A38,Dados!$A$23:$B$52,2,FALSE)=0,"",VLOOKUP(A38,Dados!$A$23:$B$52,2,FALSE))</f>
        <v/>
      </c>
      <c r="C38" s="170"/>
      <c r="D38" s="195"/>
      <c r="E38" s="169"/>
      <c r="F38" s="169"/>
      <c r="G38" s="169"/>
      <c r="H38" s="169"/>
      <c r="I38" s="169"/>
      <c r="J38" s="135" t="str">
        <f t="shared" si="2"/>
        <v/>
      </c>
      <c r="K38" s="169"/>
      <c r="L38" s="169"/>
      <c r="M38" s="169"/>
      <c r="N38" s="169"/>
      <c r="O38" s="169"/>
      <c r="P38" s="169"/>
      <c r="Q38" s="135" t="str">
        <f t="shared" si="3"/>
        <v/>
      </c>
      <c r="R38" s="169"/>
      <c r="S38" s="169"/>
      <c r="T38" s="169"/>
      <c r="U38" s="169"/>
      <c r="V38" s="169"/>
      <c r="W38" s="135" t="str">
        <f t="shared" si="4"/>
        <v/>
      </c>
      <c r="X38" s="171"/>
      <c r="Y38" s="155" t="str">
        <f t="shared" si="5"/>
        <v/>
      </c>
      <c r="Z38" s="150" t="str">
        <f t="shared" si="0"/>
        <v/>
      </c>
      <c r="AA38" s="152"/>
      <c r="AB38" s="151" t="str">
        <f t="shared" si="1"/>
        <v/>
      </c>
      <c r="AC38" s="160"/>
    </row>
    <row r="39" spans="1:29" x14ac:dyDescent="0.2">
      <c r="A39" s="126">
        <v>30</v>
      </c>
      <c r="B39" s="134" t="str">
        <f>IF(VLOOKUP(A39,Dados!$A$23:$B$52,2,FALSE)=0,"",VLOOKUP(A39,Dados!$A$23:$B$52,2,FALSE))</f>
        <v/>
      </c>
      <c r="C39" s="170"/>
      <c r="D39" s="195"/>
      <c r="E39" s="169"/>
      <c r="F39" s="169"/>
      <c r="G39" s="169"/>
      <c r="H39" s="169"/>
      <c r="I39" s="169"/>
      <c r="J39" s="135" t="str">
        <f t="shared" si="2"/>
        <v/>
      </c>
      <c r="K39" s="169"/>
      <c r="L39" s="169"/>
      <c r="M39" s="169"/>
      <c r="N39" s="169"/>
      <c r="O39" s="169"/>
      <c r="P39" s="169"/>
      <c r="Q39" s="135" t="str">
        <f t="shared" si="3"/>
        <v/>
      </c>
      <c r="R39" s="169"/>
      <c r="S39" s="169"/>
      <c r="T39" s="169"/>
      <c r="U39" s="169"/>
      <c r="V39" s="169"/>
      <c r="W39" s="135" t="str">
        <f t="shared" si="4"/>
        <v/>
      </c>
      <c r="X39" s="171"/>
      <c r="Y39" s="155" t="str">
        <f t="shared" si="5"/>
        <v/>
      </c>
      <c r="Z39" s="150" t="str">
        <f t="shared" si="0"/>
        <v/>
      </c>
      <c r="AA39" s="152"/>
      <c r="AB39" s="151" t="str">
        <f t="shared" si="1"/>
        <v/>
      </c>
      <c r="AC39" s="160"/>
    </row>
    <row r="40" spans="1:29" x14ac:dyDescent="0.2">
      <c r="A40" s="126">
        <v>31</v>
      </c>
      <c r="B40" s="134" t="str">
        <f>IF(VLOOKUP(A40,Dados!$A$23:$B$54,2,FALSE)=0,"",VLOOKUP(A40,Dados!$A$23:$B$54,2,FALSE))</f>
        <v/>
      </c>
      <c r="C40" s="170"/>
      <c r="D40" s="195"/>
      <c r="E40" s="169"/>
      <c r="F40" s="169"/>
      <c r="G40" s="169"/>
      <c r="H40" s="169"/>
      <c r="I40" s="169"/>
      <c r="J40" s="135" t="str">
        <f>IF(B40&lt;&gt;"",D40*$D$8+E40*$E$8+F40*$F$8+G40*$G$8+H40*$H$8+I40*$I$8,"")</f>
        <v/>
      </c>
      <c r="K40" s="169"/>
      <c r="L40" s="169"/>
      <c r="M40" s="169"/>
      <c r="N40" s="169"/>
      <c r="O40" s="169"/>
      <c r="P40" s="169"/>
      <c r="Q40" s="135" t="str">
        <f>IF(B40&lt;&gt;"",K40*$K$8+L40*$L$8+M40*$M$8+N40*$N$8+O40*$O$8+P40*$P$8,"")</f>
        <v/>
      </c>
      <c r="R40" s="169"/>
      <c r="S40" s="169"/>
      <c r="T40" s="169"/>
      <c r="U40" s="169"/>
      <c r="V40" s="169"/>
      <c r="W40" s="135" t="str">
        <f>IF(B40&lt;&gt;"",R40*$R$8+S40*$S$8+T40*$T$8+U40*$U$8+V40*$V$8,"")</f>
        <v/>
      </c>
      <c r="X40" s="171"/>
      <c r="Y40" s="155" t="str">
        <f>IF(ISERROR(IF(AND($J$7&lt;&gt;"",$Q$7&lt;&gt;"",$W$7&lt;&gt;"",SUM($D$8:$I$8)=100%,SUM($K$8:$P$8)=100%,SUM($R$8:$V$8)=100%),J40*$J$7+Q40*$Q$7+W40*$W$7,"")),"",IF(AND($J$7&lt;&gt;"",$Q$7&lt;&gt;"",$W$7&lt;&gt;"",SUM($D$8:$I$8)=100%,SUM($K$8:$P$8)=100%,SUM($R$8:$V$8)=100%),J40*$J$7+Q40*$Q$7+W40*$W$7,""))</f>
        <v/>
      </c>
      <c r="Z40" s="150" t="str">
        <f>IF(Y40&lt;&gt;"",IF(Y40&lt;9.5,"n","p"),"")</f>
        <v/>
      </c>
      <c r="AA40" s="152"/>
      <c r="AB40" s="151" t="str">
        <f>IF(Z40&lt;&gt;"",ROUND(Y40,0),"")</f>
        <v/>
      </c>
      <c r="AC40" s="160"/>
    </row>
    <row r="41" spans="1:29" x14ac:dyDescent="0.2">
      <c r="A41" s="126">
        <v>32</v>
      </c>
      <c r="B41" s="134" t="str">
        <f>IF(VLOOKUP(A41,Dados!$A$23:$B$54,2,FALSE)=0,"",VLOOKUP(A41,Dados!$A$23:$B$54,2,FALSE))</f>
        <v/>
      </c>
      <c r="C41" s="170"/>
      <c r="D41" s="195"/>
      <c r="E41" s="169"/>
      <c r="F41" s="169"/>
      <c r="G41" s="169"/>
      <c r="H41" s="169"/>
      <c r="I41" s="169"/>
      <c r="J41" s="135" t="str">
        <f>IF(B41&lt;&gt;"",D41*$D$8+E41*$E$8+F41*$F$8+G41*$G$8+H41*$H$8+I41*$I$8,"")</f>
        <v/>
      </c>
      <c r="K41" s="169"/>
      <c r="L41" s="169"/>
      <c r="M41" s="169"/>
      <c r="N41" s="169"/>
      <c r="O41" s="169"/>
      <c r="P41" s="169"/>
      <c r="Q41" s="135" t="str">
        <f>IF(B41&lt;&gt;"",K41*$K$8+L41*$L$8+M41*$M$8+N41*$N$8+O41*$O$8+P41*$P$8,"")</f>
        <v/>
      </c>
      <c r="R41" s="169"/>
      <c r="S41" s="169"/>
      <c r="T41" s="169"/>
      <c r="U41" s="169"/>
      <c r="V41" s="169"/>
      <c r="W41" s="135" t="str">
        <f>IF(B41&lt;&gt;"",R41*$R$8+S41*$S$8+T41*$T$8+U41*$U$8+V41*$V$8,"")</f>
        <v/>
      </c>
      <c r="X41" s="171"/>
      <c r="Y41" s="155" t="str">
        <f>IF(ISERROR(IF(AND($J$7&lt;&gt;"",$Q$7&lt;&gt;"",$W$7&lt;&gt;"",SUM($D$8:$I$8)=100%,SUM($K$8:$P$8)=100%,SUM($R$8:$V$8)=100%),J41*$J$7+Q41*$Q$7+W41*$W$7,"")),"",IF(AND($J$7&lt;&gt;"",$Q$7&lt;&gt;"",$W$7&lt;&gt;"",SUM($D$8:$I$8)=100%,SUM($K$8:$P$8)=100%,SUM($R$8:$V$8)=100%),J41*$J$7+Q41*$Q$7+W41*$W$7,""))</f>
        <v/>
      </c>
      <c r="Z41" s="150" t="str">
        <f>IF(Y41&lt;&gt;"",IF(Y41&lt;9.5,"n","p"),"")</f>
        <v/>
      </c>
      <c r="AA41" s="152"/>
      <c r="AB41" s="151" t="str">
        <f>IF(Z41&lt;&gt;"",ROUND(Y41,0),"")</f>
        <v/>
      </c>
      <c r="AC41" s="160"/>
    </row>
    <row r="42" spans="1:29" ht="15" customHeight="1" x14ac:dyDescent="0.2"/>
    <row r="44" spans="1:29" x14ac:dyDescent="0.2">
      <c r="B44" s="137" t="s">
        <v>42</v>
      </c>
      <c r="C44" s="138">
        <f>COUNTIF(Z10:Z41,"p")</f>
        <v>0</v>
      </c>
      <c r="D44" s="136"/>
      <c r="E44" s="139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</row>
    <row r="45" spans="1:29" x14ac:dyDescent="0.2">
      <c r="A45" s="120"/>
      <c r="B45" s="137" t="s">
        <v>43</v>
      </c>
      <c r="C45" s="141" t="str">
        <f>IF(ISERROR(C44/SUM($C$44,$C$47)),"",C44/SUM($C$44,$C$47))</f>
        <v/>
      </c>
      <c r="D45" s="136"/>
      <c r="E45" s="139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</row>
    <row r="46" spans="1:29" x14ac:dyDescent="0.2">
      <c r="A46" s="120"/>
      <c r="B46" s="142"/>
      <c r="C46" s="143"/>
      <c r="D46" s="136"/>
      <c r="E46" s="139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</row>
    <row r="47" spans="1:29" x14ac:dyDescent="0.2">
      <c r="A47" s="120"/>
      <c r="B47" s="137" t="s">
        <v>41</v>
      </c>
      <c r="C47" s="138">
        <f>COUNTIF(Z10:Z41,"n")</f>
        <v>0</v>
      </c>
      <c r="D47" s="136"/>
      <c r="E47" s="139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</row>
    <row r="48" spans="1:29" x14ac:dyDescent="0.2">
      <c r="A48" s="120"/>
      <c r="B48" s="137" t="s">
        <v>26</v>
      </c>
      <c r="C48" s="141" t="str">
        <f>IF(ISERROR(C47/SUM($C$44,$C$47)),"",C47/SUM($C$44,$C$47))</f>
        <v/>
      </c>
      <c r="D48" s="136"/>
      <c r="E48" s="139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</row>
    <row r="49" spans="2:28" x14ac:dyDescent="0.2">
      <c r="B49" s="144"/>
      <c r="C49" s="121"/>
      <c r="D49" s="121"/>
      <c r="E49" s="123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T49" s="144"/>
      <c r="U49" s="144"/>
      <c r="V49" s="144"/>
      <c r="W49" s="144"/>
      <c r="X49" s="144"/>
      <c r="Y49" s="144"/>
      <c r="Z49" s="154"/>
      <c r="AA49" s="154"/>
      <c r="AB49" s="154"/>
    </row>
    <row r="50" spans="2:28" x14ac:dyDescent="0.2">
      <c r="B50" s="137" t="s">
        <v>33</v>
      </c>
      <c r="C50" s="175"/>
    </row>
    <row r="51" spans="2:28" x14ac:dyDescent="0.2">
      <c r="B51" s="137" t="s">
        <v>27</v>
      </c>
      <c r="C51" s="175"/>
    </row>
  </sheetData>
  <sheetProtection selectLockedCells="1"/>
  <dataConsolidate/>
  <mergeCells count="14">
    <mergeCell ref="J8:J9"/>
    <mergeCell ref="Q8:Q9"/>
    <mergeCell ref="A6:B6"/>
    <mergeCell ref="AA7:AB7"/>
    <mergeCell ref="D7:G7"/>
    <mergeCell ref="H7:I7"/>
    <mergeCell ref="W8:W9"/>
    <mergeCell ref="X8:X9"/>
    <mergeCell ref="Y8:Y9"/>
    <mergeCell ref="X7:Y7"/>
    <mergeCell ref="O7:P7"/>
    <mergeCell ref="U7:V7"/>
    <mergeCell ref="K7:N7"/>
    <mergeCell ref="R7:T7"/>
  </mergeCells>
  <phoneticPr fontId="18" type="noConversion"/>
  <conditionalFormatting sqref="K9:P9 A9:I9 R9:V9 Z9:IV9">
    <cfRule type="expression" dxfId="77" priority="145" stopIfTrue="1">
      <formula>A$9&lt;&gt;""</formula>
    </cfRule>
  </conditionalFormatting>
  <conditionalFormatting sqref="C10:C41">
    <cfRule type="expression" dxfId="76" priority="123" stopIfTrue="1">
      <formula>$C10&lt;&gt;""</formula>
    </cfRule>
  </conditionalFormatting>
  <conditionalFormatting sqref="D10:D41">
    <cfRule type="expression" dxfId="75" priority="122" stopIfTrue="1">
      <formula>$D10&lt;&gt;""</formula>
    </cfRule>
  </conditionalFormatting>
  <conditionalFormatting sqref="H10:H41">
    <cfRule type="expression" dxfId="74" priority="118" stopIfTrue="1">
      <formula>$H10&lt;&gt;""</formula>
    </cfRule>
  </conditionalFormatting>
  <conditionalFormatting sqref="I10:I41">
    <cfRule type="expression" dxfId="73" priority="117" stopIfTrue="1">
      <formula>$I10&lt;&gt;""</formula>
    </cfRule>
  </conditionalFormatting>
  <conditionalFormatting sqref="O10:O41">
    <cfRule type="expression" dxfId="72" priority="112" stopIfTrue="1">
      <formula>$O10&lt;&gt;""</formula>
    </cfRule>
  </conditionalFormatting>
  <conditionalFormatting sqref="P10:P41">
    <cfRule type="expression" dxfId="71" priority="111" stopIfTrue="1">
      <formula>$P10&lt;&gt;""</formula>
    </cfRule>
  </conditionalFormatting>
  <conditionalFormatting sqref="U10:U41">
    <cfRule type="expression" dxfId="70" priority="107" stopIfTrue="1">
      <formula>$U10&lt;&gt;""</formula>
    </cfRule>
  </conditionalFormatting>
  <conditionalFormatting sqref="V10:V41">
    <cfRule type="expression" dxfId="69" priority="106" stopIfTrue="1">
      <formula>$V10&lt;&gt;""</formula>
    </cfRule>
  </conditionalFormatting>
  <conditionalFormatting sqref="X10:X41">
    <cfRule type="expression" dxfId="68" priority="105" stopIfTrue="1">
      <formula>$X10&lt;&gt;""</formula>
    </cfRule>
  </conditionalFormatting>
  <conditionalFormatting sqref="J7 Q7 W7">
    <cfRule type="expression" dxfId="67" priority="133" stopIfTrue="1">
      <formula>OR(SUM($J$7,$Q$7,$W$7)&gt;100%,AND(SUM($J$7,$Q$7,$W$7)&gt;0%,(SUM($J$7,$Q$7,$W$7)&lt;100%)))</formula>
    </cfRule>
  </conditionalFormatting>
  <conditionalFormatting sqref="T10:T41">
    <cfRule type="expression" dxfId="66" priority="12" stopIfTrue="1">
      <formula>$T10&lt;&gt;""</formula>
    </cfRule>
  </conditionalFormatting>
  <conditionalFormatting sqref="S10:S41">
    <cfRule type="expression" dxfId="65" priority="11" stopIfTrue="1">
      <formula>$S10&lt;&gt;""</formula>
    </cfRule>
  </conditionalFormatting>
  <conditionalFormatting sqref="R10:R41">
    <cfRule type="expression" dxfId="64" priority="10" stopIfTrue="1">
      <formula>$R10&lt;&gt;""</formula>
    </cfRule>
  </conditionalFormatting>
  <conditionalFormatting sqref="R8:V8">
    <cfRule type="expression" dxfId="63" priority="9" stopIfTrue="1">
      <formula>OR(SUM($R$8,$S$8,$T$8,$U$8,$V$8)&gt;100%,AND(SUM($R$8,$S$8,$T$8,$U$8,$V$8)&gt;0%,(SUM($R$8,$S$8,$T$8,$U$8,$V$8)&lt;100%)))</formula>
    </cfRule>
  </conditionalFormatting>
  <conditionalFormatting sqref="K8:P8">
    <cfRule type="expression" dxfId="62" priority="8" stopIfTrue="1">
      <formula>OR(SUM($K$8,$L$8,$M$8,$N$8,$O$8,$P$8)&gt;100%,AND(SUM($K$8,$L$8,$M$8,$N$8,$O$8,$P$8)&gt;0%,(SUM($K$8,$L$8,$M$8,$N$8,$O$8,$P$8)&lt;100%)))</formula>
    </cfRule>
  </conditionalFormatting>
  <conditionalFormatting sqref="K10:K41">
    <cfRule type="expression" dxfId="61" priority="7" stopIfTrue="1">
      <formula>$K10&lt;&gt;""</formula>
    </cfRule>
  </conditionalFormatting>
  <conditionalFormatting sqref="L10:L41">
    <cfRule type="expression" dxfId="60" priority="6" stopIfTrue="1">
      <formula>$L10&lt;&gt;""</formula>
    </cfRule>
  </conditionalFormatting>
  <conditionalFormatting sqref="M10:M41">
    <cfRule type="expression" dxfId="59" priority="5" stopIfTrue="1">
      <formula>$M10&lt;&gt;""</formula>
    </cfRule>
  </conditionalFormatting>
  <conditionalFormatting sqref="N10:N41">
    <cfRule type="expression" dxfId="58" priority="4" stopIfTrue="1">
      <formula>$N10&lt;&gt;""</formula>
    </cfRule>
  </conditionalFormatting>
  <conditionalFormatting sqref="G10:G41">
    <cfRule type="expression" dxfId="57" priority="3" stopIfTrue="1">
      <formula>$G10&lt;&gt;""</formula>
    </cfRule>
  </conditionalFormatting>
  <conditionalFormatting sqref="F10:F41">
    <cfRule type="expression" dxfId="56" priority="2" stopIfTrue="1">
      <formula>$F10&lt;&gt;""</formula>
    </cfRule>
  </conditionalFormatting>
  <conditionalFormatting sqref="E10:E41">
    <cfRule type="expression" dxfId="55" priority="1" stopIfTrue="1">
      <formula>$E10&lt;&gt;""</formula>
    </cfRule>
  </conditionalFormatting>
  <dataValidations disablePrompts="1" count="6">
    <dataValidation type="custom" errorStyle="information" allowBlank="1" showErrorMessage="1" errorTitle="Atenção!" error="O número de aulas que leccionou é superior ao número de aulas que foi prevista._x000a_Clique em ok se confirma este valor e em cancel se deseja alterá-lo." sqref="C51">
      <formula1>C51&lt;=C50</formula1>
    </dataValidation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D1">
      <formula1>AD1&lt;&gt;100</formula1>
    </dataValidation>
    <dataValidation errorStyle="warning" allowBlank="1" showInputMessage="1" errorTitle="Atenção!" error="Por favor rectifique as ponderações atribuídas a cada parâmetro. A soma das ponderações deve ser igual a 100%." sqref="D8"/>
    <dataValidation type="decimal" allowBlank="1" showInputMessage="1" showErrorMessage="1" errorTitle="Atenção!" error="O valor que introduziu é superior a 20." sqref="R10:T41 K10:P41 D10:I41">
      <formula1>0</formula1>
      <formula2>20</formula2>
    </dataValidation>
    <dataValidation type="decimal" allowBlank="1" showInputMessage="1" showErrorMessage="1" errorTitle="Atenção" error="O valor que introduziu é superior a 20." sqref="U10:V41">
      <formula1>0</formula1>
      <formula2>20</formula2>
    </dataValidation>
    <dataValidation type="whole" allowBlank="1" showInputMessage="1" showErrorMessage="1" errorTitle="Atenção!" error="A avaliação tem que estar compreendida entre 1 e 20." sqref="C10:C41 X10:X41">
      <formula1>1</formula1>
      <formula2>20</formula2>
    </dataValidation>
  </dataValidations>
  <pageMargins left="0.70866141732283472" right="0.70866141732283472" top="0.59055118110236227" bottom="0.74803149606299213" header="0.31496062992125984" footer="0.31496062992125984"/>
  <pageSetup paperSize="8" scale="70" orientation="landscape" r:id="rId1"/>
  <headerFooter>
    <oddFooter>&amp;L&amp;"Arial,Normal"&amp;8&amp;D&amp;C&amp;"Arial,Normal"&amp;8&amp;F&amp;R&amp;"Arial,Normal"&amp;8REGCD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79998168889431442"/>
  </sheetPr>
  <dimension ref="A1:M41"/>
  <sheetViews>
    <sheetView zoomScaleNormal="100" zoomScalePageLayoutView="85" workbookViewId="0">
      <selection activeCell="B10" sqref="C10"/>
    </sheetView>
  </sheetViews>
  <sheetFormatPr defaultRowHeight="15" x14ac:dyDescent="0.25"/>
  <cols>
    <col min="1" max="1" width="4.42578125" style="9" bestFit="1" customWidth="1"/>
    <col min="2" max="2" width="8.5703125" style="9" bestFit="1" customWidth="1"/>
    <col min="3" max="3" width="26.7109375" style="9" customWidth="1"/>
    <col min="4" max="4" width="12.28515625" style="19" bestFit="1" customWidth="1"/>
    <col min="5" max="5" width="12.28515625" style="9" customWidth="1"/>
    <col min="6" max="6" width="11.42578125" style="9" customWidth="1"/>
    <col min="7" max="7" width="17.5703125" style="9" customWidth="1"/>
    <col min="8" max="8" width="11.42578125" style="9" customWidth="1"/>
    <col min="9" max="16384" width="9.140625" style="9"/>
  </cols>
  <sheetData>
    <row r="1" spans="1:13" ht="12.75" customHeight="1" x14ac:dyDescent="0.25">
      <c r="A1" s="1"/>
      <c r="D1" s="9"/>
    </row>
    <row r="2" spans="1:13" ht="15" customHeight="1" x14ac:dyDescent="0.25">
      <c r="A2" s="1"/>
      <c r="B2" s="25" t="str">
        <f>IF(Dados!$B$7&lt;&gt;"",Dados!$B$7,"")</f>
        <v/>
      </c>
      <c r="C2" s="15"/>
      <c r="D2" s="15"/>
      <c r="E2" s="15"/>
      <c r="F2" s="15"/>
      <c r="G2" s="1"/>
      <c r="H2" s="1"/>
      <c r="I2" s="1"/>
      <c r="J2" s="1"/>
      <c r="K2" s="1"/>
      <c r="L2" s="1"/>
      <c r="M2" s="1"/>
    </row>
    <row r="3" spans="1:13" ht="6.75" customHeight="1" x14ac:dyDescent="0.25">
      <c r="A3" s="1"/>
      <c r="B3" s="12"/>
      <c r="C3" s="1"/>
      <c r="D3" s="1"/>
      <c r="E3" s="1"/>
      <c r="F3" s="1"/>
      <c r="G3" s="2"/>
      <c r="H3" s="1"/>
      <c r="I3" s="1"/>
      <c r="J3" s="1"/>
      <c r="K3" s="1"/>
      <c r="L3" s="1"/>
      <c r="M3" s="1"/>
    </row>
    <row r="4" spans="1:13" x14ac:dyDescent="0.25">
      <c r="A4" s="1"/>
      <c r="B4" s="29" t="s">
        <v>19</v>
      </c>
      <c r="C4" s="34" t="str">
        <f>IF(Dados!$B$13&lt;&gt;"",Dados!$B$13,"")</f>
        <v/>
      </c>
      <c r="D4" s="29" t="s">
        <v>20</v>
      </c>
      <c r="E4" s="4" t="str">
        <f>IF(Dados!$B$10&lt;&gt;"",Dados!$B$10,"")</f>
        <v/>
      </c>
      <c r="F4" s="32"/>
      <c r="G4" s="5"/>
      <c r="H4" s="2"/>
      <c r="I4" s="4"/>
      <c r="K4" s="1"/>
      <c r="M4" s="1"/>
    </row>
    <row r="5" spans="1:13" x14ac:dyDescent="0.25">
      <c r="A5" s="1"/>
      <c r="B5" s="29" t="s">
        <v>6</v>
      </c>
      <c r="C5" s="30" t="str">
        <f>IF(Dados!$B$16&lt;&gt;"",Dados!$B$16,"")</f>
        <v/>
      </c>
      <c r="D5" s="29" t="s">
        <v>21</v>
      </c>
      <c r="E5" s="34">
        <v>1</v>
      </c>
      <c r="F5" s="32"/>
      <c r="G5" s="5"/>
      <c r="H5" s="1"/>
    </row>
    <row r="6" spans="1:13" x14ac:dyDescent="0.25">
      <c r="D6" s="9"/>
    </row>
    <row r="7" spans="1:13" ht="3.75" customHeight="1" x14ac:dyDescent="0.25">
      <c r="D7" s="9"/>
    </row>
    <row r="8" spans="1:13" ht="8.25" customHeight="1" x14ac:dyDescent="0.25">
      <c r="D8" s="9"/>
    </row>
    <row r="9" spans="1:13" ht="33.75" customHeight="1" x14ac:dyDescent="0.25">
      <c r="B9" s="181" t="s">
        <v>0</v>
      </c>
      <c r="C9" s="182" t="s">
        <v>2</v>
      </c>
      <c r="D9" s="181" t="s">
        <v>9</v>
      </c>
      <c r="E9" s="181" t="s">
        <v>10</v>
      </c>
      <c r="F9" s="181" t="s">
        <v>13</v>
      </c>
      <c r="G9" s="181" t="s">
        <v>25</v>
      </c>
      <c r="H9" s="18"/>
    </row>
    <row r="10" spans="1:13" ht="23.25" customHeight="1" x14ac:dyDescent="0.25">
      <c r="B10" s="33">
        <v>1</v>
      </c>
      <c r="C10" s="28" t="str">
        <f>IF('1.º Per.'!B10&lt;&gt;"",'1.º Per.'!B10,"")</f>
        <v/>
      </c>
      <c r="D10" s="66" t="str">
        <f>IF('1.º Per.'!J10&lt;&gt;"",'1.º Per.'!J10,"")</f>
        <v/>
      </c>
      <c r="E10" s="66" t="str">
        <f>IF('1.º Per.'!Q10&lt;&gt;"",'1.º Per.'!Q10,"")</f>
        <v/>
      </c>
      <c r="F10" s="66" t="str">
        <f>IF('1.º Per.'!W10&lt;&gt;"",'1.º Per.'!W10,"")</f>
        <v/>
      </c>
      <c r="G10" s="20" t="str">
        <f>IF('1.º Per.'!Y10&lt;&gt;"",'1.º Per.'!Y10,"")</f>
        <v/>
      </c>
    </row>
    <row r="11" spans="1:13" ht="23.25" customHeight="1" x14ac:dyDescent="0.25">
      <c r="B11" s="33">
        <v>2</v>
      </c>
      <c r="C11" s="28" t="str">
        <f>IF('1.º Per.'!B11&lt;&gt;"",'1.º Per.'!B11,"")</f>
        <v/>
      </c>
      <c r="D11" s="66" t="str">
        <f>IF('1.º Per.'!J11&lt;&gt;"",'1.º Per.'!J11,"")</f>
        <v/>
      </c>
      <c r="E11" s="66" t="str">
        <f>IF('1.º Per.'!Q11&lt;&gt;"",'1.º Per.'!Q11,"")</f>
        <v/>
      </c>
      <c r="F11" s="66" t="str">
        <f>IF('1.º Per.'!W11&lt;&gt;"",'1.º Per.'!W11,"")</f>
        <v/>
      </c>
      <c r="G11" s="20" t="str">
        <f>IF('1.º Per.'!Y11&lt;&gt;"",'1.º Per.'!Y11,"")</f>
        <v/>
      </c>
    </row>
    <row r="12" spans="1:13" ht="23.25" customHeight="1" x14ac:dyDescent="0.25">
      <c r="B12" s="33">
        <v>3</v>
      </c>
      <c r="C12" s="28" t="str">
        <f>IF('1.º Per.'!B12&lt;&gt;"",'1.º Per.'!B12,"")</f>
        <v/>
      </c>
      <c r="D12" s="66" t="str">
        <f>IF('1.º Per.'!J12&lt;&gt;"",'1.º Per.'!J12,"")</f>
        <v/>
      </c>
      <c r="E12" s="66" t="str">
        <f>IF('1.º Per.'!Q12&lt;&gt;"",'1.º Per.'!Q12,"")</f>
        <v/>
      </c>
      <c r="F12" s="66" t="str">
        <f>IF('1.º Per.'!W12&lt;&gt;"",'1.º Per.'!W12,"")</f>
        <v/>
      </c>
      <c r="G12" s="20" t="str">
        <f>IF('1.º Per.'!Y12&lt;&gt;"",'1.º Per.'!Y12,"")</f>
        <v/>
      </c>
    </row>
    <row r="13" spans="1:13" ht="23.25" customHeight="1" x14ac:dyDescent="0.25">
      <c r="B13" s="33">
        <v>4</v>
      </c>
      <c r="C13" s="28" t="str">
        <f>IF('1.º Per.'!B13&lt;&gt;"",'1.º Per.'!B13,"")</f>
        <v/>
      </c>
      <c r="D13" s="66" t="str">
        <f>IF('1.º Per.'!J13&lt;&gt;"",'1.º Per.'!J13,"")</f>
        <v/>
      </c>
      <c r="E13" s="66" t="str">
        <f>IF('1.º Per.'!Q13&lt;&gt;"",'1.º Per.'!Q13,"")</f>
        <v/>
      </c>
      <c r="F13" s="66" t="str">
        <f>IF('1.º Per.'!W13&lt;&gt;"",'1.º Per.'!W13,"")</f>
        <v/>
      </c>
      <c r="G13" s="20" t="str">
        <f>IF('1.º Per.'!Y13&lt;&gt;"",'1.º Per.'!Y13,"")</f>
        <v/>
      </c>
    </row>
    <row r="14" spans="1:13" ht="23.25" customHeight="1" x14ac:dyDescent="0.25">
      <c r="B14" s="33">
        <v>5</v>
      </c>
      <c r="C14" s="28" t="str">
        <f>IF('1.º Per.'!B14&lt;&gt;"",'1.º Per.'!B14,"")</f>
        <v/>
      </c>
      <c r="D14" s="66" t="str">
        <f>IF('1.º Per.'!J14&lt;&gt;"",'1.º Per.'!J14,"")</f>
        <v/>
      </c>
      <c r="E14" s="66" t="str">
        <f>IF('1.º Per.'!Q14&lt;&gt;"",'1.º Per.'!Q14,"")</f>
        <v/>
      </c>
      <c r="F14" s="66" t="str">
        <f>IF('1.º Per.'!W14&lt;&gt;"",'1.º Per.'!W14,"")</f>
        <v/>
      </c>
      <c r="G14" s="20" t="str">
        <f>IF('1.º Per.'!Y14&lt;&gt;"",'1.º Per.'!Y14,"")</f>
        <v/>
      </c>
    </row>
    <row r="15" spans="1:13" ht="23.25" customHeight="1" x14ac:dyDescent="0.25">
      <c r="B15" s="33">
        <v>6</v>
      </c>
      <c r="C15" s="28" t="str">
        <f>IF('1.º Per.'!B15&lt;&gt;"",'1.º Per.'!B15,"")</f>
        <v/>
      </c>
      <c r="D15" s="66" t="str">
        <f>IF('1.º Per.'!J15&lt;&gt;"",'1.º Per.'!J15,"")</f>
        <v/>
      </c>
      <c r="E15" s="66" t="str">
        <f>IF('1.º Per.'!Q15&lt;&gt;"",'1.º Per.'!Q15,"")</f>
        <v/>
      </c>
      <c r="F15" s="66" t="str">
        <f>IF('1.º Per.'!W15&lt;&gt;"",'1.º Per.'!W15,"")</f>
        <v/>
      </c>
      <c r="G15" s="20" t="str">
        <f>IF('1.º Per.'!Y15&lt;&gt;"",'1.º Per.'!Y15,"")</f>
        <v/>
      </c>
    </row>
    <row r="16" spans="1:13" ht="23.25" customHeight="1" x14ac:dyDescent="0.25">
      <c r="B16" s="33">
        <v>7</v>
      </c>
      <c r="C16" s="28" t="str">
        <f>IF('1.º Per.'!B16&lt;&gt;"",'1.º Per.'!B16,"")</f>
        <v/>
      </c>
      <c r="D16" s="66" t="str">
        <f>IF('1.º Per.'!J16&lt;&gt;"",'1.º Per.'!J16,"")</f>
        <v/>
      </c>
      <c r="E16" s="66" t="str">
        <f>IF('1.º Per.'!Q16&lt;&gt;"",'1.º Per.'!Q16,"")</f>
        <v/>
      </c>
      <c r="F16" s="66" t="str">
        <f>IF('1.º Per.'!W16&lt;&gt;"",'1.º Per.'!W16,"")</f>
        <v/>
      </c>
      <c r="G16" s="20" t="str">
        <f>IF('1.º Per.'!Y16&lt;&gt;"",'1.º Per.'!Y16,"")</f>
        <v/>
      </c>
    </row>
    <row r="17" spans="2:7" ht="23.25" customHeight="1" x14ac:dyDescent="0.25">
      <c r="B17" s="33">
        <v>8</v>
      </c>
      <c r="C17" s="28" t="str">
        <f>IF('1.º Per.'!B17&lt;&gt;"",'1.º Per.'!B17,"")</f>
        <v/>
      </c>
      <c r="D17" s="66" t="str">
        <f>IF('1.º Per.'!J17&lt;&gt;"",'1.º Per.'!J17,"")</f>
        <v/>
      </c>
      <c r="E17" s="66" t="str">
        <f>IF('1.º Per.'!Q17&lt;&gt;"",'1.º Per.'!Q17,"")</f>
        <v/>
      </c>
      <c r="F17" s="66" t="str">
        <f>IF('1.º Per.'!W17&lt;&gt;"",'1.º Per.'!W17,"")</f>
        <v/>
      </c>
      <c r="G17" s="20" t="str">
        <f>IF('1.º Per.'!Y17&lt;&gt;"",'1.º Per.'!Y17,"")</f>
        <v/>
      </c>
    </row>
    <row r="18" spans="2:7" ht="23.25" customHeight="1" x14ac:dyDescent="0.25">
      <c r="B18" s="33">
        <v>9</v>
      </c>
      <c r="C18" s="28" t="str">
        <f>IF('1.º Per.'!B18&lt;&gt;"",'1.º Per.'!B18,"")</f>
        <v/>
      </c>
      <c r="D18" s="66" t="str">
        <f>IF('1.º Per.'!J18&lt;&gt;"",'1.º Per.'!J18,"")</f>
        <v/>
      </c>
      <c r="E18" s="66" t="str">
        <f>IF('1.º Per.'!Q18&lt;&gt;"",'1.º Per.'!Q18,"")</f>
        <v/>
      </c>
      <c r="F18" s="66" t="str">
        <f>IF('1.º Per.'!W18&lt;&gt;"",'1.º Per.'!W18,"")</f>
        <v/>
      </c>
      <c r="G18" s="20" t="str">
        <f>IF('1.º Per.'!Y18&lt;&gt;"",'1.º Per.'!Y18,"")</f>
        <v/>
      </c>
    </row>
    <row r="19" spans="2:7" ht="23.25" customHeight="1" x14ac:dyDescent="0.25">
      <c r="B19" s="33">
        <v>10</v>
      </c>
      <c r="C19" s="28" t="str">
        <f>IF('1.º Per.'!B19&lt;&gt;"",'1.º Per.'!B19,"")</f>
        <v/>
      </c>
      <c r="D19" s="66" t="str">
        <f>IF('1.º Per.'!J19&lt;&gt;"",'1.º Per.'!J19,"")</f>
        <v/>
      </c>
      <c r="E19" s="66" t="str">
        <f>IF('1.º Per.'!Q19&lt;&gt;"",'1.º Per.'!Q19,"")</f>
        <v/>
      </c>
      <c r="F19" s="66" t="str">
        <f>IF('1.º Per.'!W19&lt;&gt;"",'1.º Per.'!W19,"")</f>
        <v/>
      </c>
      <c r="G19" s="20" t="str">
        <f>IF('1.º Per.'!Y19&lt;&gt;"",'1.º Per.'!Y19,"")</f>
        <v/>
      </c>
    </row>
    <row r="20" spans="2:7" ht="23.25" customHeight="1" x14ac:dyDescent="0.25">
      <c r="B20" s="33">
        <v>11</v>
      </c>
      <c r="C20" s="28" t="str">
        <f>IF('1.º Per.'!B20&lt;&gt;"",'1.º Per.'!B20,"")</f>
        <v/>
      </c>
      <c r="D20" s="66" t="str">
        <f>IF('1.º Per.'!J20&lt;&gt;"",'1.º Per.'!J20,"")</f>
        <v/>
      </c>
      <c r="E20" s="66" t="str">
        <f>IF('1.º Per.'!Q20&lt;&gt;"",'1.º Per.'!Q20,"")</f>
        <v/>
      </c>
      <c r="F20" s="66" t="str">
        <f>IF('1.º Per.'!W20&lt;&gt;"",'1.º Per.'!W20,"")</f>
        <v/>
      </c>
      <c r="G20" s="20" t="str">
        <f>IF('1.º Per.'!Y20&lt;&gt;"",'1.º Per.'!Y20,"")</f>
        <v/>
      </c>
    </row>
    <row r="21" spans="2:7" ht="23.25" customHeight="1" x14ac:dyDescent="0.25">
      <c r="B21" s="33">
        <v>12</v>
      </c>
      <c r="C21" s="28" t="str">
        <f>IF('1.º Per.'!B21&lt;&gt;"",'1.º Per.'!B21,"")</f>
        <v/>
      </c>
      <c r="D21" s="66" t="str">
        <f>IF('1.º Per.'!J21&lt;&gt;"",'1.º Per.'!J21,"")</f>
        <v/>
      </c>
      <c r="E21" s="66" t="str">
        <f>IF('1.º Per.'!Q21&lt;&gt;"",'1.º Per.'!Q21,"")</f>
        <v/>
      </c>
      <c r="F21" s="66" t="str">
        <f>IF('1.º Per.'!W21&lt;&gt;"",'1.º Per.'!W21,"")</f>
        <v/>
      </c>
      <c r="G21" s="20" t="str">
        <f>IF('1.º Per.'!Y21&lt;&gt;"",'1.º Per.'!Y21,"")</f>
        <v/>
      </c>
    </row>
    <row r="22" spans="2:7" ht="23.25" customHeight="1" x14ac:dyDescent="0.25">
      <c r="B22" s="33">
        <v>13</v>
      </c>
      <c r="C22" s="28" t="str">
        <f>IF('1.º Per.'!B22&lt;&gt;"",'1.º Per.'!B22,"")</f>
        <v/>
      </c>
      <c r="D22" s="66" t="str">
        <f>IF('1.º Per.'!J22&lt;&gt;"",'1.º Per.'!J22,"")</f>
        <v/>
      </c>
      <c r="E22" s="66" t="str">
        <f>IF('1.º Per.'!Q22&lt;&gt;"",'1.º Per.'!Q22,"")</f>
        <v/>
      </c>
      <c r="F22" s="66" t="str">
        <f>IF('1.º Per.'!W22&lt;&gt;"",'1.º Per.'!W22,"")</f>
        <v/>
      </c>
      <c r="G22" s="20" t="str">
        <f>IF('1.º Per.'!Y22&lt;&gt;"",'1.º Per.'!Y22,"")</f>
        <v/>
      </c>
    </row>
    <row r="23" spans="2:7" ht="23.25" customHeight="1" x14ac:dyDescent="0.25">
      <c r="B23" s="33">
        <v>14</v>
      </c>
      <c r="C23" s="28" t="str">
        <f>IF('1.º Per.'!B23&lt;&gt;"",'1.º Per.'!B23,"")</f>
        <v/>
      </c>
      <c r="D23" s="66" t="str">
        <f>IF('1.º Per.'!J23&lt;&gt;"",'1.º Per.'!J23,"")</f>
        <v/>
      </c>
      <c r="E23" s="66" t="str">
        <f>IF('1.º Per.'!Q23&lt;&gt;"",'1.º Per.'!Q23,"")</f>
        <v/>
      </c>
      <c r="F23" s="66" t="str">
        <f>IF('1.º Per.'!W23&lt;&gt;"",'1.º Per.'!W23,"")</f>
        <v/>
      </c>
      <c r="G23" s="20" t="str">
        <f>IF('1.º Per.'!Y23&lt;&gt;"",'1.º Per.'!Y23,"")</f>
        <v/>
      </c>
    </row>
    <row r="24" spans="2:7" ht="23.25" customHeight="1" x14ac:dyDescent="0.25">
      <c r="B24" s="33">
        <v>15</v>
      </c>
      <c r="C24" s="28" t="str">
        <f>IF('1.º Per.'!B24&lt;&gt;"",'1.º Per.'!B24,"")</f>
        <v/>
      </c>
      <c r="D24" s="66" t="str">
        <f>IF('1.º Per.'!J24&lt;&gt;"",'1.º Per.'!J24,"")</f>
        <v/>
      </c>
      <c r="E24" s="66" t="str">
        <f>IF('1.º Per.'!Q24&lt;&gt;"",'1.º Per.'!Q24,"")</f>
        <v/>
      </c>
      <c r="F24" s="66" t="str">
        <f>IF('1.º Per.'!W24&lt;&gt;"",'1.º Per.'!W24,"")</f>
        <v/>
      </c>
      <c r="G24" s="20" t="str">
        <f>IF('1.º Per.'!Y24&lt;&gt;"",'1.º Per.'!Y24,"")</f>
        <v/>
      </c>
    </row>
    <row r="25" spans="2:7" ht="23.25" customHeight="1" x14ac:dyDescent="0.25">
      <c r="B25" s="33">
        <v>16</v>
      </c>
      <c r="C25" s="28" t="str">
        <f>IF('1.º Per.'!B25&lt;&gt;"",'1.º Per.'!B25,"")</f>
        <v/>
      </c>
      <c r="D25" s="66" t="str">
        <f>IF('1.º Per.'!J25&lt;&gt;"",'1.º Per.'!J25,"")</f>
        <v/>
      </c>
      <c r="E25" s="66" t="str">
        <f>IF('1.º Per.'!Q25&lt;&gt;"",'1.º Per.'!Q25,"")</f>
        <v/>
      </c>
      <c r="F25" s="66" t="str">
        <f>IF('1.º Per.'!W25&lt;&gt;"",'1.º Per.'!W25,"")</f>
        <v/>
      </c>
      <c r="G25" s="20" t="str">
        <f>IF('1.º Per.'!Y25&lt;&gt;"",'1.º Per.'!Y25,"")</f>
        <v/>
      </c>
    </row>
    <row r="26" spans="2:7" ht="23.25" customHeight="1" x14ac:dyDescent="0.25">
      <c r="B26" s="33">
        <v>17</v>
      </c>
      <c r="C26" s="28" t="str">
        <f>IF('1.º Per.'!B26&lt;&gt;"",'1.º Per.'!B26,"")</f>
        <v/>
      </c>
      <c r="D26" s="66" t="str">
        <f>IF('1.º Per.'!J26&lt;&gt;"",'1.º Per.'!J26,"")</f>
        <v/>
      </c>
      <c r="E26" s="66" t="str">
        <f>IF('1.º Per.'!Q26&lt;&gt;"",'1.º Per.'!Q26,"")</f>
        <v/>
      </c>
      <c r="F26" s="66" t="str">
        <f>IF('1.º Per.'!W26&lt;&gt;"",'1.º Per.'!W26,"")</f>
        <v/>
      </c>
      <c r="G26" s="20" t="str">
        <f>IF('1.º Per.'!Y26&lt;&gt;"",'1.º Per.'!Y26,"")</f>
        <v/>
      </c>
    </row>
    <row r="27" spans="2:7" ht="23.25" customHeight="1" x14ac:dyDescent="0.25">
      <c r="B27" s="33">
        <v>18</v>
      </c>
      <c r="C27" s="28" t="str">
        <f>IF('1.º Per.'!B27&lt;&gt;"",'1.º Per.'!B27,"")</f>
        <v/>
      </c>
      <c r="D27" s="66" t="str">
        <f>IF('1.º Per.'!J27&lt;&gt;"",'1.º Per.'!J27,"")</f>
        <v/>
      </c>
      <c r="E27" s="66" t="str">
        <f>IF('1.º Per.'!Q27&lt;&gt;"",'1.º Per.'!Q27,"")</f>
        <v/>
      </c>
      <c r="F27" s="66" t="str">
        <f>IF('1.º Per.'!W27&lt;&gt;"",'1.º Per.'!W27,"")</f>
        <v/>
      </c>
      <c r="G27" s="20" t="str">
        <f>IF('1.º Per.'!Y27&lt;&gt;"",'1.º Per.'!Y27,"")</f>
        <v/>
      </c>
    </row>
    <row r="28" spans="2:7" ht="23.25" customHeight="1" x14ac:dyDescent="0.25">
      <c r="B28" s="33">
        <v>19</v>
      </c>
      <c r="C28" s="28" t="str">
        <f>IF('1.º Per.'!B28&lt;&gt;"",'1.º Per.'!B28,"")</f>
        <v/>
      </c>
      <c r="D28" s="66" t="str">
        <f>IF('1.º Per.'!J28&lt;&gt;"",'1.º Per.'!J28,"")</f>
        <v/>
      </c>
      <c r="E28" s="66" t="str">
        <f>IF('1.º Per.'!Q28&lt;&gt;"",'1.º Per.'!Q28,"")</f>
        <v/>
      </c>
      <c r="F28" s="66" t="str">
        <f>IF('1.º Per.'!W28&lt;&gt;"",'1.º Per.'!W28,"")</f>
        <v/>
      </c>
      <c r="G28" s="20" t="str">
        <f>IF('1.º Per.'!Y28&lt;&gt;"",'1.º Per.'!Y28,"")</f>
        <v/>
      </c>
    </row>
    <row r="29" spans="2:7" ht="23.25" customHeight="1" x14ac:dyDescent="0.25">
      <c r="B29" s="33">
        <v>20</v>
      </c>
      <c r="C29" s="28" t="str">
        <f>IF('1.º Per.'!B29&lt;&gt;"",'1.º Per.'!B29,"")</f>
        <v/>
      </c>
      <c r="D29" s="66" t="str">
        <f>IF('1.º Per.'!J29&lt;&gt;"",'1.º Per.'!J29,"")</f>
        <v/>
      </c>
      <c r="E29" s="66" t="str">
        <f>IF('1.º Per.'!Q29&lt;&gt;"",'1.º Per.'!Q29,"")</f>
        <v/>
      </c>
      <c r="F29" s="66" t="str">
        <f>IF('1.º Per.'!W29&lt;&gt;"",'1.º Per.'!W29,"")</f>
        <v/>
      </c>
      <c r="G29" s="20" t="str">
        <f>IF('1.º Per.'!Y29&lt;&gt;"",'1.º Per.'!Y29,"")</f>
        <v/>
      </c>
    </row>
    <row r="30" spans="2:7" ht="23.25" customHeight="1" x14ac:dyDescent="0.25">
      <c r="B30" s="33">
        <v>21</v>
      </c>
      <c r="C30" s="28" t="str">
        <f>IF('1.º Per.'!B30&lt;&gt;"",'1.º Per.'!B30,"")</f>
        <v/>
      </c>
      <c r="D30" s="66" t="str">
        <f>IF('1.º Per.'!J30&lt;&gt;"",'1.º Per.'!J30,"")</f>
        <v/>
      </c>
      <c r="E30" s="66" t="str">
        <f>IF('1.º Per.'!Q30&lt;&gt;"",'1.º Per.'!Q30,"")</f>
        <v/>
      </c>
      <c r="F30" s="66" t="str">
        <f>IF('1.º Per.'!W30&lt;&gt;"",'1.º Per.'!W30,"")</f>
        <v/>
      </c>
      <c r="G30" s="20" t="str">
        <f>IF('1.º Per.'!Y30&lt;&gt;"",'1.º Per.'!Y30,"")</f>
        <v/>
      </c>
    </row>
    <row r="31" spans="2:7" ht="23.25" customHeight="1" x14ac:dyDescent="0.25">
      <c r="B31" s="33">
        <v>22</v>
      </c>
      <c r="C31" s="28" t="str">
        <f>IF('1.º Per.'!B31&lt;&gt;"",'1.º Per.'!B31,"")</f>
        <v/>
      </c>
      <c r="D31" s="66" t="str">
        <f>IF('1.º Per.'!J31&lt;&gt;"",'1.º Per.'!J31,"")</f>
        <v/>
      </c>
      <c r="E31" s="66" t="str">
        <f>IF('1.º Per.'!Q31&lt;&gt;"",'1.º Per.'!Q31,"")</f>
        <v/>
      </c>
      <c r="F31" s="66" t="str">
        <f>IF('1.º Per.'!W31&lt;&gt;"",'1.º Per.'!W31,"")</f>
        <v/>
      </c>
      <c r="G31" s="20" t="str">
        <f>IF('1.º Per.'!Y31&lt;&gt;"",'1.º Per.'!Y31,"")</f>
        <v/>
      </c>
    </row>
    <row r="32" spans="2:7" ht="23.25" customHeight="1" x14ac:dyDescent="0.25">
      <c r="B32" s="33">
        <v>23</v>
      </c>
      <c r="C32" s="28" t="str">
        <f>IF('1.º Per.'!B32&lt;&gt;"",'1.º Per.'!B32,"")</f>
        <v/>
      </c>
      <c r="D32" s="66" t="str">
        <f>IF('1.º Per.'!J32&lt;&gt;"",'1.º Per.'!J32,"")</f>
        <v/>
      </c>
      <c r="E32" s="66" t="str">
        <f>IF('1.º Per.'!Q32&lt;&gt;"",'1.º Per.'!Q32,"")</f>
        <v/>
      </c>
      <c r="F32" s="66" t="str">
        <f>IF('1.º Per.'!W32&lt;&gt;"",'1.º Per.'!W32,"")</f>
        <v/>
      </c>
      <c r="G32" s="20" t="str">
        <f>IF('1.º Per.'!Y32&lt;&gt;"",'1.º Per.'!Y32,"")</f>
        <v/>
      </c>
    </row>
    <row r="33" spans="2:7" ht="23.25" customHeight="1" x14ac:dyDescent="0.25">
      <c r="B33" s="33">
        <v>24</v>
      </c>
      <c r="C33" s="28" t="str">
        <f>IF('1.º Per.'!B33&lt;&gt;"",'1.º Per.'!B33,"")</f>
        <v/>
      </c>
      <c r="D33" s="66" t="str">
        <f>IF('1.º Per.'!J33&lt;&gt;"",'1.º Per.'!J33,"")</f>
        <v/>
      </c>
      <c r="E33" s="66" t="str">
        <f>IF('1.º Per.'!Q33&lt;&gt;"",'1.º Per.'!Q33,"")</f>
        <v/>
      </c>
      <c r="F33" s="66" t="str">
        <f>IF('1.º Per.'!W33&lt;&gt;"",'1.º Per.'!W33,"")</f>
        <v/>
      </c>
      <c r="G33" s="20" t="str">
        <f>IF('1.º Per.'!Y33&lt;&gt;"",'1.º Per.'!Y33,"")</f>
        <v/>
      </c>
    </row>
    <row r="34" spans="2:7" ht="23.25" customHeight="1" x14ac:dyDescent="0.25">
      <c r="B34" s="33">
        <v>25</v>
      </c>
      <c r="C34" s="28" t="str">
        <f>IF('1.º Per.'!B34&lt;&gt;"",'1.º Per.'!B34,"")</f>
        <v/>
      </c>
      <c r="D34" s="66" t="str">
        <f>IF('1.º Per.'!J34&lt;&gt;"",'1.º Per.'!J34,"")</f>
        <v/>
      </c>
      <c r="E34" s="66" t="str">
        <f>IF('1.º Per.'!Q34&lt;&gt;"",'1.º Per.'!Q34,"")</f>
        <v/>
      </c>
      <c r="F34" s="66" t="str">
        <f>IF('1.º Per.'!W34&lt;&gt;"",'1.º Per.'!W34,"")</f>
        <v/>
      </c>
      <c r="G34" s="20" t="str">
        <f>IF('1.º Per.'!Y34&lt;&gt;"",'1.º Per.'!Y34,"")</f>
        <v/>
      </c>
    </row>
    <row r="35" spans="2:7" ht="23.25" customHeight="1" x14ac:dyDescent="0.25">
      <c r="B35" s="33">
        <v>26</v>
      </c>
      <c r="C35" s="28" t="str">
        <f>IF('1.º Per.'!B35&lt;&gt;"",'1.º Per.'!B35,"")</f>
        <v/>
      </c>
      <c r="D35" s="66" t="str">
        <f>IF('1.º Per.'!J35&lt;&gt;"",'1.º Per.'!J35,"")</f>
        <v/>
      </c>
      <c r="E35" s="66" t="str">
        <f>IF('1.º Per.'!Q35&lt;&gt;"",'1.º Per.'!Q35,"")</f>
        <v/>
      </c>
      <c r="F35" s="66" t="str">
        <f>IF('1.º Per.'!W35&lt;&gt;"",'1.º Per.'!W35,"")</f>
        <v/>
      </c>
      <c r="G35" s="20" t="str">
        <f>IF('1.º Per.'!Y35&lt;&gt;"",'1.º Per.'!Y35,"")</f>
        <v/>
      </c>
    </row>
    <row r="36" spans="2:7" ht="23.25" customHeight="1" x14ac:dyDescent="0.25">
      <c r="B36" s="33">
        <v>27</v>
      </c>
      <c r="C36" s="28" t="str">
        <f>IF('1.º Per.'!B36&lt;&gt;"",'1.º Per.'!B36,"")</f>
        <v/>
      </c>
      <c r="D36" s="66" t="str">
        <f>IF('1.º Per.'!J36&lt;&gt;"",'1.º Per.'!J36,"")</f>
        <v/>
      </c>
      <c r="E36" s="66" t="str">
        <f>IF('1.º Per.'!Q36&lt;&gt;"",'1.º Per.'!Q36,"")</f>
        <v/>
      </c>
      <c r="F36" s="66" t="str">
        <f>IF('1.º Per.'!W36&lt;&gt;"",'1.º Per.'!W36,"")</f>
        <v/>
      </c>
      <c r="G36" s="20" t="str">
        <f>IF('1.º Per.'!Y36&lt;&gt;"",'1.º Per.'!Y36,"")</f>
        <v/>
      </c>
    </row>
    <row r="37" spans="2:7" ht="23.25" customHeight="1" x14ac:dyDescent="0.25">
      <c r="B37" s="33">
        <v>28</v>
      </c>
      <c r="C37" s="28" t="str">
        <f>IF('1.º Per.'!B37&lt;&gt;"",'1.º Per.'!B37,"")</f>
        <v/>
      </c>
      <c r="D37" s="66" t="str">
        <f>IF('1.º Per.'!J37&lt;&gt;"",'1.º Per.'!J37,"")</f>
        <v/>
      </c>
      <c r="E37" s="66" t="str">
        <f>IF('1.º Per.'!Q37&lt;&gt;"",'1.º Per.'!Q37,"")</f>
        <v/>
      </c>
      <c r="F37" s="66" t="str">
        <f>IF('1.º Per.'!W37&lt;&gt;"",'1.º Per.'!W37,"")</f>
        <v/>
      </c>
      <c r="G37" s="20" t="str">
        <f>IF('1.º Per.'!Y37&lt;&gt;"",'1.º Per.'!Y37,"")</f>
        <v/>
      </c>
    </row>
    <row r="38" spans="2:7" ht="23.25" customHeight="1" x14ac:dyDescent="0.25">
      <c r="B38" s="33">
        <v>29</v>
      </c>
      <c r="C38" s="28" t="str">
        <f>IF('1.º Per.'!B38&lt;&gt;"",'1.º Per.'!B38,"")</f>
        <v/>
      </c>
      <c r="D38" s="66" t="str">
        <f>IF('1.º Per.'!J38&lt;&gt;"",'1.º Per.'!J38,"")</f>
        <v/>
      </c>
      <c r="E38" s="66" t="str">
        <f>IF('1.º Per.'!Q38&lt;&gt;"",'1.º Per.'!Q38,"")</f>
        <v/>
      </c>
      <c r="F38" s="66" t="str">
        <f>IF('1.º Per.'!W38&lt;&gt;"",'1.º Per.'!W38,"")</f>
        <v/>
      </c>
      <c r="G38" s="20" t="str">
        <f>IF('1.º Per.'!Y38&lt;&gt;"",'1.º Per.'!Y38,"")</f>
        <v/>
      </c>
    </row>
    <row r="39" spans="2:7" ht="23.25" customHeight="1" x14ac:dyDescent="0.25">
      <c r="B39" s="33">
        <v>30</v>
      </c>
      <c r="C39" s="28" t="str">
        <f>IF('1.º Per.'!B39&lt;&gt;"",'1.º Per.'!B39,"")</f>
        <v/>
      </c>
      <c r="D39" s="66" t="str">
        <f>IF('1.º Per.'!J39&lt;&gt;"",'1.º Per.'!J39,"")</f>
        <v/>
      </c>
      <c r="E39" s="66" t="str">
        <f>IF('1.º Per.'!Q39&lt;&gt;"",'1.º Per.'!Q39,"")</f>
        <v/>
      </c>
      <c r="F39" s="66" t="str">
        <f>IF('1.º Per.'!W39&lt;&gt;"",'1.º Per.'!W39,"")</f>
        <v/>
      </c>
      <c r="G39" s="20" t="str">
        <f>IF('1.º Per.'!Y39&lt;&gt;"",'1.º Per.'!Y39,"")</f>
        <v/>
      </c>
    </row>
    <row r="40" spans="2:7" ht="23.25" customHeight="1" x14ac:dyDescent="0.25">
      <c r="B40" s="33">
        <v>31</v>
      </c>
      <c r="C40" s="28" t="str">
        <f>IF('1.º Per.'!B40&lt;&gt;"",'1.º Per.'!B40,"")</f>
        <v/>
      </c>
      <c r="D40" s="66" t="str">
        <f>IF('1.º Per.'!J40&lt;&gt;"",'1.º Per.'!J40,"")</f>
        <v/>
      </c>
      <c r="E40" s="66" t="str">
        <f>IF('1.º Per.'!Q40&lt;&gt;"",'1.º Per.'!Q40,"")</f>
        <v/>
      </c>
      <c r="F40" s="66" t="str">
        <f>IF('1.º Per.'!W40&lt;&gt;"",'1.º Per.'!W40,"")</f>
        <v/>
      </c>
      <c r="G40" s="20" t="str">
        <f>IF('1.º Per.'!Y40&lt;&gt;"",'1.º Per.'!Y40,"")</f>
        <v/>
      </c>
    </row>
    <row r="41" spans="2:7" ht="23.25" customHeight="1" x14ac:dyDescent="0.25">
      <c r="B41" s="33">
        <v>32</v>
      </c>
      <c r="C41" s="28" t="str">
        <f>IF('1.º Per.'!B41&lt;&gt;"",'1.º Per.'!B41,"")</f>
        <v/>
      </c>
      <c r="D41" s="66" t="str">
        <f>IF('1.º Per.'!J41&lt;&gt;"",'1.º Per.'!J41,"")</f>
        <v/>
      </c>
      <c r="E41" s="66" t="str">
        <f>IF('1.º Per.'!Q41&lt;&gt;"",'1.º Per.'!Q41,"")</f>
        <v/>
      </c>
      <c r="F41" s="66" t="str">
        <f>IF('1.º Per.'!W41&lt;&gt;"",'1.º Per.'!W41,"")</f>
        <v/>
      </c>
      <c r="G41" s="20" t="str">
        <f>IF('1.º Per.'!Y41&lt;&gt;"",'1.º Per.'!Y41,"")</f>
        <v/>
      </c>
    </row>
  </sheetData>
  <sheetProtection selectLockedCells="1"/>
  <phoneticPr fontId="18" type="noConversion"/>
  <pageMargins left="0.70866141732283472" right="0.31496062992125984" top="0.54" bottom="0.47244094488188981" header="0.31496062992125984" footer="0.31496062992125984"/>
  <pageSetup paperSize="9" scale="88" orientation="portrait" r:id="rId1"/>
  <headerFooter>
    <oddFooter>&amp;L&amp;"Arial,Normal"&amp;8&amp;D&amp;C&amp;"Arial,Normal"&amp;8&amp;F&amp;R&amp;"Arial,Normal"&amp;8REGCD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79998168889431442"/>
    <pageSetUpPr fitToPage="1"/>
  </sheetPr>
  <dimension ref="B1:X33"/>
  <sheetViews>
    <sheetView zoomScaleNormal="100" zoomScalePageLayoutView="70" workbookViewId="0">
      <selection activeCell="B10" sqref="B10:D10"/>
    </sheetView>
  </sheetViews>
  <sheetFormatPr defaultRowHeight="14.25" x14ac:dyDescent="0.2"/>
  <cols>
    <col min="1" max="1" width="6.5703125" style="7" customWidth="1"/>
    <col min="2" max="2" width="3.85546875" style="7" customWidth="1"/>
    <col min="3" max="3" width="15.5703125" style="7" bestFit="1" customWidth="1"/>
    <col min="4" max="4" width="8.5703125" style="7" customWidth="1"/>
    <col min="5" max="5" width="11.85546875" style="7" customWidth="1"/>
    <col min="6" max="13" width="8.5703125" style="7" customWidth="1"/>
    <col min="14" max="20" width="9.140625" style="7"/>
    <col min="21" max="23" width="9.140625" style="69"/>
    <col min="24" max="24" width="11.7109375" style="69" customWidth="1"/>
    <col min="25" max="16384" width="9.140625" style="7"/>
  </cols>
  <sheetData>
    <row r="1" spans="2:24" s="9" customFormat="1" ht="15" x14ac:dyDescent="0.25">
      <c r="B1" s="1"/>
      <c r="U1" s="68"/>
      <c r="V1" s="68"/>
      <c r="W1" s="68"/>
      <c r="X1" s="68"/>
    </row>
    <row r="2" spans="2:24" s="9" customFormat="1" ht="18" x14ac:dyDescent="0.25">
      <c r="B2" s="1"/>
      <c r="C2" s="15" t="str">
        <f>IF(Dados!$B$7&lt;&gt;"",Dados!$B$7,"")</f>
        <v/>
      </c>
      <c r="D2" s="15"/>
      <c r="E2" s="15"/>
      <c r="F2" s="15"/>
      <c r="G2" s="15"/>
      <c r="H2" s="1"/>
      <c r="I2" s="1"/>
      <c r="J2" s="1"/>
      <c r="K2" s="1"/>
      <c r="L2" s="1"/>
      <c r="M2" s="1"/>
      <c r="N2" s="1"/>
      <c r="U2" s="68"/>
      <c r="V2" s="68"/>
      <c r="W2" s="68"/>
      <c r="X2" s="68"/>
    </row>
    <row r="3" spans="2:24" s="9" customFormat="1" ht="15" x14ac:dyDescent="0.25">
      <c r="B3" s="1"/>
      <c r="C3" s="12"/>
      <c r="D3" s="1"/>
      <c r="E3" s="1"/>
      <c r="F3" s="1"/>
      <c r="G3" s="1"/>
      <c r="H3" s="2"/>
      <c r="I3" s="1"/>
      <c r="J3" s="1"/>
      <c r="K3" s="1"/>
      <c r="L3" s="1"/>
      <c r="M3" s="1"/>
      <c r="N3" s="1"/>
      <c r="U3" s="68"/>
      <c r="V3" s="68"/>
      <c r="W3" s="68"/>
      <c r="X3" s="68"/>
    </row>
    <row r="4" spans="2:24" s="9" customFormat="1" ht="15" x14ac:dyDescent="0.25">
      <c r="B4" s="1"/>
      <c r="C4" s="2" t="s">
        <v>19</v>
      </c>
      <c r="D4" s="36" t="str">
        <f>IF(Dados!$B$13&lt;&gt;"",Dados!$B$13,"")</f>
        <v/>
      </c>
      <c r="E4" s="2" t="s">
        <v>20</v>
      </c>
      <c r="F4" s="5" t="str">
        <f>IF(Dados!$B$10&lt;&gt;"",Dados!$B$10,"")</f>
        <v/>
      </c>
      <c r="H4" s="5"/>
      <c r="I4" s="2"/>
      <c r="J4" s="4"/>
      <c r="L4" s="1"/>
      <c r="N4" s="1"/>
      <c r="U4" s="68"/>
      <c r="V4" s="68"/>
      <c r="W4" s="68"/>
      <c r="X4" s="68"/>
    </row>
    <row r="5" spans="2:24" s="9" customFormat="1" ht="15" x14ac:dyDescent="0.25">
      <c r="B5" s="1"/>
      <c r="C5" s="2" t="s">
        <v>6</v>
      </c>
      <c r="D5" s="14" t="str">
        <f>IF(Dados!$B$16&lt;&gt;"",Dados!$B$16,"")</f>
        <v/>
      </c>
      <c r="E5" s="2" t="s">
        <v>21</v>
      </c>
      <c r="F5" s="36">
        <v>1</v>
      </c>
      <c r="H5" s="5"/>
      <c r="I5" s="1"/>
      <c r="U5" s="68"/>
      <c r="V5" s="68"/>
      <c r="W5" s="68"/>
      <c r="X5" s="68"/>
    </row>
    <row r="6" spans="2:24" s="9" customFormat="1" ht="15" x14ac:dyDescent="0.25">
      <c r="U6" s="68"/>
      <c r="V6" s="68"/>
      <c r="W6" s="68"/>
      <c r="X6" s="68"/>
    </row>
    <row r="7" spans="2:24" ht="5.25" customHeight="1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2:24" ht="5.25" customHeight="1" x14ac:dyDescent="0.2"/>
    <row r="9" spans="2:24" ht="27.75" customHeight="1" x14ac:dyDescent="0.2">
      <c r="B9" s="217" t="s">
        <v>28</v>
      </c>
      <c r="C9" s="219"/>
      <c r="D9" s="218"/>
      <c r="E9" s="37">
        <f>COUNTA(Dados!$B$23:$B$54)</f>
        <v>0</v>
      </c>
    </row>
    <row r="10" spans="2:24" s="16" customFormat="1" ht="24.75" customHeight="1" x14ac:dyDescent="0.25">
      <c r="B10" s="217" t="s">
        <v>44</v>
      </c>
      <c r="C10" s="219"/>
      <c r="D10" s="218"/>
      <c r="E10" s="37">
        <f>'1.º Per.'!C44</f>
        <v>0</v>
      </c>
      <c r="U10" s="70"/>
      <c r="V10" s="70"/>
      <c r="W10" s="70"/>
      <c r="X10" s="70"/>
    </row>
    <row r="11" spans="2:24" s="16" customFormat="1" ht="24.75" customHeight="1" x14ac:dyDescent="0.25">
      <c r="B11" s="217" t="s">
        <v>45</v>
      </c>
      <c r="C11" s="219"/>
      <c r="D11" s="218"/>
      <c r="E11" s="37">
        <f>E9-E10</f>
        <v>0</v>
      </c>
      <c r="U11" s="70"/>
      <c r="V11" s="70"/>
      <c r="W11" s="70"/>
      <c r="X11" s="70"/>
    </row>
    <row r="12" spans="2:24" s="16" customFormat="1" ht="24.75" customHeight="1" x14ac:dyDescent="0.25">
      <c r="U12" s="70"/>
      <c r="V12" s="220" t="s">
        <v>31</v>
      </c>
      <c r="W12" s="220" t="s">
        <v>28</v>
      </c>
      <c r="X12" s="220" t="s">
        <v>32</v>
      </c>
    </row>
    <row r="13" spans="2:24" ht="18.75" customHeight="1" x14ac:dyDescent="0.2">
      <c r="B13" s="221" t="s">
        <v>47</v>
      </c>
      <c r="C13" s="222"/>
      <c r="D13" s="223"/>
      <c r="E13" s="42" t="str">
        <f>IF(ISERROR(AVERAGE('1.º Per.'!Y10:Y41)),"",AVERAGE('1.º Per.'!Y10:Y41))</f>
        <v/>
      </c>
      <c r="V13" s="220"/>
      <c r="W13" s="220"/>
      <c r="X13" s="220"/>
    </row>
    <row r="14" spans="2:24" ht="18.75" customHeight="1" x14ac:dyDescent="0.2">
      <c r="B14" s="41" t="s">
        <v>29</v>
      </c>
      <c r="C14" s="22"/>
      <c r="D14" s="65"/>
      <c r="E14" s="39">
        <f>MAX('1.º Per.'!AB10:AB41)</f>
        <v>0</v>
      </c>
      <c r="V14" s="71">
        <v>1</v>
      </c>
      <c r="W14" s="72">
        <f>COUNTIF('1.º Per.'!$AB$10:$AB$41,'Análise estatística 1.º Per.'!V14)</f>
        <v>0</v>
      </c>
      <c r="X14" s="73" t="str">
        <f>IF(ISERROR(W14/$D$9),"",W14/$E$9)</f>
        <v/>
      </c>
    </row>
    <row r="15" spans="2:24" ht="18.75" customHeight="1" x14ac:dyDescent="0.2">
      <c r="B15" s="217" t="s">
        <v>30</v>
      </c>
      <c r="C15" s="219"/>
      <c r="D15" s="218"/>
      <c r="E15" s="39">
        <f>MIN('1.º Per.'!AB10:AB41)</f>
        <v>0</v>
      </c>
      <c r="V15" s="71">
        <v>2</v>
      </c>
      <c r="W15" s="72">
        <f>COUNTIF('1.º Per.'!$AB$10:$AB$41,'Análise estatística 1.º Per.'!V15)</f>
        <v>0</v>
      </c>
      <c r="X15" s="73" t="str">
        <f t="shared" ref="X15:X33" si="0">IF(ISERROR(W15/$D$9),"",W15/$E$9)</f>
        <v/>
      </c>
    </row>
    <row r="16" spans="2:24" ht="18.75" customHeight="1" x14ac:dyDescent="0.2">
      <c r="V16" s="71">
        <v>3</v>
      </c>
      <c r="W16" s="72">
        <f>COUNTIF('1.º Per.'!$AB$10:$AB$41,'Análise estatística 1.º Per.'!V16)</f>
        <v>0</v>
      </c>
      <c r="X16" s="73" t="str">
        <f t="shared" si="0"/>
        <v/>
      </c>
    </row>
    <row r="17" spans="2:24" ht="24.75" customHeight="1" x14ac:dyDescent="0.2">
      <c r="V17" s="71">
        <v>4</v>
      </c>
      <c r="W17" s="72">
        <f>COUNTIF('1.º Per.'!$AB$10:$AB$41,'Análise estatística 1.º Per.'!V17)</f>
        <v>0</v>
      </c>
      <c r="X17" s="73" t="str">
        <f t="shared" si="0"/>
        <v/>
      </c>
    </row>
    <row r="18" spans="2:24" ht="24.75" customHeight="1" x14ac:dyDescent="0.2">
      <c r="B18" s="26" t="s">
        <v>36</v>
      </c>
      <c r="C18" s="27"/>
      <c r="D18" s="43"/>
      <c r="E18" s="40" t="str">
        <f>IF(ISERROR(E10/E9),"",E10/E9)</f>
        <v/>
      </c>
      <c r="V18" s="71">
        <v>5</v>
      </c>
      <c r="W18" s="72">
        <f>COUNTIF('1.º Per.'!$AB$10:$AB$41,'Análise estatística 1.º Per.'!V18)</f>
        <v>0</v>
      </c>
      <c r="X18" s="73" t="str">
        <f t="shared" si="0"/>
        <v/>
      </c>
    </row>
    <row r="19" spans="2:24" ht="26.25" customHeight="1" x14ac:dyDescent="0.2">
      <c r="B19" s="26" t="s">
        <v>35</v>
      </c>
      <c r="C19" s="27"/>
      <c r="D19" s="43"/>
      <c r="E19" s="40" t="str">
        <f>IF(ISERROR(E11/E9),"",E11/E9)</f>
        <v/>
      </c>
      <c r="V19" s="71">
        <v>6</v>
      </c>
      <c r="W19" s="72">
        <f>COUNTIF('1.º Per.'!$AB$10:$AB$41,'Análise estatística 1.º Per.'!V19)</f>
        <v>0</v>
      </c>
      <c r="X19" s="73" t="str">
        <f t="shared" si="0"/>
        <v/>
      </c>
    </row>
    <row r="20" spans="2:24" ht="21.75" customHeight="1" x14ac:dyDescent="0.2">
      <c r="V20" s="71">
        <v>7</v>
      </c>
      <c r="W20" s="72">
        <f>COUNTIF('1.º Per.'!$AB$10:$AB$41,'Análise estatística 1.º Per.'!V20)</f>
        <v>0</v>
      </c>
      <c r="X20" s="73" t="str">
        <f t="shared" si="0"/>
        <v/>
      </c>
    </row>
    <row r="21" spans="2:24" ht="15" x14ac:dyDescent="0.2">
      <c r="B21" s="217" t="s">
        <v>31</v>
      </c>
      <c r="C21" s="218"/>
      <c r="D21" s="181">
        <v>1</v>
      </c>
      <c r="E21" s="181">
        <v>2</v>
      </c>
      <c r="F21" s="181">
        <v>3</v>
      </c>
      <c r="G21" s="181">
        <v>4</v>
      </c>
      <c r="H21" s="181">
        <v>5</v>
      </c>
      <c r="I21" s="181">
        <v>6</v>
      </c>
      <c r="J21" s="181">
        <v>7</v>
      </c>
      <c r="K21" s="181">
        <v>8</v>
      </c>
      <c r="L21" s="181">
        <v>9</v>
      </c>
      <c r="M21" s="181">
        <v>10</v>
      </c>
      <c r="V21" s="71">
        <v>8</v>
      </c>
      <c r="W21" s="72">
        <f>COUNTIF('1.º Per.'!$AB$10:$AB$41,'Análise estatística 1.º Per.'!V21)</f>
        <v>0</v>
      </c>
      <c r="X21" s="73" t="str">
        <f t="shared" si="0"/>
        <v/>
      </c>
    </row>
    <row r="22" spans="2:24" ht="15" x14ac:dyDescent="0.2">
      <c r="B22" s="217" t="s">
        <v>28</v>
      </c>
      <c r="C22" s="218"/>
      <c r="D22" s="37">
        <f>COUNTIF('1.º Per.'!$AB$10:$AB$41,'Análise estatística 1.º Per.'!D21)</f>
        <v>0</v>
      </c>
      <c r="E22" s="37">
        <f>COUNTIF('1.º Per.'!$AB$10:$AB$41,'Análise estatística 1.º Per.'!E21)</f>
        <v>0</v>
      </c>
      <c r="F22" s="37">
        <f>COUNTIF('1.º Per.'!$AB$10:$AB$41,'Análise estatística 1.º Per.'!F21)</f>
        <v>0</v>
      </c>
      <c r="G22" s="37">
        <f>COUNTIF('1.º Per.'!$AB$10:$AB$41,'Análise estatística 1.º Per.'!G21)</f>
        <v>0</v>
      </c>
      <c r="H22" s="37">
        <f>COUNTIF('1.º Per.'!$AB$10:$AB$41,'Análise estatística 1.º Per.'!H21)</f>
        <v>0</v>
      </c>
      <c r="I22" s="37">
        <f>COUNTIF('1.º Per.'!$AB$10:$AB$41,'Análise estatística 1.º Per.'!I21)</f>
        <v>0</v>
      </c>
      <c r="J22" s="37">
        <f>COUNTIF('1.º Per.'!$AB$10:$AB$41,'Análise estatística 1.º Per.'!J21)</f>
        <v>0</v>
      </c>
      <c r="K22" s="37">
        <f>COUNTIF('1.º Per.'!$AB$10:$AB$41,'Análise estatística 1.º Per.'!K21)</f>
        <v>0</v>
      </c>
      <c r="L22" s="37">
        <f>COUNTIF('1.º Per.'!$AB$10:$AB$41,'Análise estatística 1.º Per.'!L21)</f>
        <v>0</v>
      </c>
      <c r="M22" s="37">
        <f>COUNTIF('1.º Per.'!$AB$10:$AB$41,'Análise estatística 1.º Per.'!M21)</f>
        <v>0</v>
      </c>
      <c r="V22" s="71">
        <v>9</v>
      </c>
      <c r="W22" s="72">
        <f>COUNTIF('1.º Per.'!$AB$10:$AB$41,'Análise estatística 1.º Per.'!V22)</f>
        <v>0</v>
      </c>
      <c r="X22" s="73" t="str">
        <f t="shared" si="0"/>
        <v/>
      </c>
    </row>
    <row r="23" spans="2:24" ht="15" x14ac:dyDescent="0.2">
      <c r="B23" s="217" t="s">
        <v>32</v>
      </c>
      <c r="C23" s="218"/>
      <c r="D23" s="59" t="str">
        <f>IF(ISERROR(D22/$E$9),"",D22/$E$9)</f>
        <v/>
      </c>
      <c r="E23" s="59" t="str">
        <f t="shared" ref="E23:M23" si="1">IF(ISERROR(E22/$E$9),"",E22/$E$9)</f>
        <v/>
      </c>
      <c r="F23" s="59" t="str">
        <f t="shared" si="1"/>
        <v/>
      </c>
      <c r="G23" s="59" t="str">
        <f t="shared" si="1"/>
        <v/>
      </c>
      <c r="H23" s="59" t="str">
        <f t="shared" si="1"/>
        <v/>
      </c>
      <c r="I23" s="59" t="str">
        <f t="shared" si="1"/>
        <v/>
      </c>
      <c r="J23" s="59" t="str">
        <f t="shared" si="1"/>
        <v/>
      </c>
      <c r="K23" s="59" t="str">
        <f t="shared" si="1"/>
        <v/>
      </c>
      <c r="L23" s="59" t="str">
        <f t="shared" si="1"/>
        <v/>
      </c>
      <c r="M23" s="59" t="str">
        <f t="shared" si="1"/>
        <v/>
      </c>
      <c r="V23" s="71">
        <v>10</v>
      </c>
      <c r="W23" s="72">
        <f>COUNTIF('1.º Per.'!$AB$10:$AB$41,'Análise estatística 1.º Per.'!V23)</f>
        <v>0</v>
      </c>
      <c r="X23" s="73" t="str">
        <f t="shared" si="0"/>
        <v/>
      </c>
    </row>
    <row r="24" spans="2:24" ht="15" x14ac:dyDescent="0.2">
      <c r="V24" s="71">
        <v>11</v>
      </c>
      <c r="W24" s="72">
        <f>COUNTIF('1.º Per.'!$AB$10:$AB$41,'Análise estatística 1.º Per.'!V24)</f>
        <v>0</v>
      </c>
      <c r="X24" s="73" t="str">
        <f t="shared" si="0"/>
        <v/>
      </c>
    </row>
    <row r="25" spans="2:24" ht="15" x14ac:dyDescent="0.2">
      <c r="B25" s="217" t="s">
        <v>31</v>
      </c>
      <c r="C25" s="218"/>
      <c r="D25" s="181">
        <v>11</v>
      </c>
      <c r="E25" s="181">
        <v>12</v>
      </c>
      <c r="F25" s="181">
        <v>13</v>
      </c>
      <c r="G25" s="181">
        <v>14</v>
      </c>
      <c r="H25" s="181">
        <v>15</v>
      </c>
      <c r="I25" s="181">
        <v>16</v>
      </c>
      <c r="J25" s="181">
        <v>17</v>
      </c>
      <c r="K25" s="181">
        <v>18</v>
      </c>
      <c r="L25" s="181">
        <v>19</v>
      </c>
      <c r="M25" s="181">
        <v>20</v>
      </c>
      <c r="V25" s="71">
        <v>12</v>
      </c>
      <c r="W25" s="72">
        <f>COUNTIF('1.º Per.'!$AB$10:$AB$41,'Análise estatística 1.º Per.'!V25)</f>
        <v>0</v>
      </c>
      <c r="X25" s="73" t="str">
        <f t="shared" si="0"/>
        <v/>
      </c>
    </row>
    <row r="26" spans="2:24" ht="15" x14ac:dyDescent="0.2">
      <c r="B26" s="217" t="s">
        <v>28</v>
      </c>
      <c r="C26" s="218"/>
      <c r="D26" s="37">
        <f>COUNTIF('1.º Per.'!$AB$10:$AB$41,'Análise estatística 1.º Per.'!D25)</f>
        <v>0</v>
      </c>
      <c r="E26" s="37">
        <f>COUNTIF('1.º Per.'!$AB$10:$AB$41,'Análise estatística 1.º Per.'!E25)</f>
        <v>0</v>
      </c>
      <c r="F26" s="37">
        <f>COUNTIF('1.º Per.'!$AB$10:$AB$41,'Análise estatística 1.º Per.'!F25)</f>
        <v>0</v>
      </c>
      <c r="G26" s="37">
        <f>COUNTIF('1.º Per.'!$AB$10:$AB$41,'Análise estatística 1.º Per.'!G25)</f>
        <v>0</v>
      </c>
      <c r="H26" s="37">
        <f>COUNTIF('1.º Per.'!$AB$10:$AB$41,'Análise estatística 1.º Per.'!H25)</f>
        <v>0</v>
      </c>
      <c r="I26" s="37">
        <f>COUNTIF('1.º Per.'!$AB$10:$AB$41,'Análise estatística 1.º Per.'!I25)</f>
        <v>0</v>
      </c>
      <c r="J26" s="37">
        <f>COUNTIF('1.º Per.'!$AB$10:$AB$41,'Análise estatística 1.º Per.'!J25)</f>
        <v>0</v>
      </c>
      <c r="K26" s="37">
        <f>COUNTIF('1.º Per.'!$AB$10:$AB$41,'Análise estatística 1.º Per.'!K25)</f>
        <v>0</v>
      </c>
      <c r="L26" s="37">
        <f>COUNTIF('1.º Per.'!$AB$10:$AB$41,'Análise estatística 1.º Per.'!L25)</f>
        <v>0</v>
      </c>
      <c r="M26" s="37">
        <f>COUNTIF('1.º Per.'!$AB$10:$AB$41,'Análise estatística 1.º Per.'!M25)</f>
        <v>0</v>
      </c>
      <c r="V26" s="71">
        <v>13</v>
      </c>
      <c r="W26" s="72">
        <f>COUNTIF('1.º Per.'!$AB$10:$AB$41,'Análise estatística 1.º Per.'!V26)</f>
        <v>0</v>
      </c>
      <c r="X26" s="73" t="str">
        <f t="shared" si="0"/>
        <v/>
      </c>
    </row>
    <row r="27" spans="2:24" ht="15" x14ac:dyDescent="0.2">
      <c r="B27" s="217" t="s">
        <v>32</v>
      </c>
      <c r="C27" s="218"/>
      <c r="D27" s="59" t="str">
        <f>IF(ISERROR(D26/$E$9),"",D26/$E$9)</f>
        <v/>
      </c>
      <c r="E27" s="59" t="str">
        <f t="shared" ref="E27:M27" si="2">IF(ISERROR(E26/$E$9),"",E26/$E$9)</f>
        <v/>
      </c>
      <c r="F27" s="59" t="str">
        <f t="shared" si="2"/>
        <v/>
      </c>
      <c r="G27" s="59" t="str">
        <f t="shared" si="2"/>
        <v/>
      </c>
      <c r="H27" s="59" t="str">
        <f t="shared" si="2"/>
        <v/>
      </c>
      <c r="I27" s="59" t="str">
        <f t="shared" si="2"/>
        <v/>
      </c>
      <c r="J27" s="59" t="str">
        <f t="shared" si="2"/>
        <v/>
      </c>
      <c r="K27" s="59" t="str">
        <f t="shared" si="2"/>
        <v/>
      </c>
      <c r="L27" s="59" t="str">
        <f t="shared" si="2"/>
        <v/>
      </c>
      <c r="M27" s="59" t="str">
        <f t="shared" si="2"/>
        <v/>
      </c>
      <c r="V27" s="71">
        <v>14</v>
      </c>
      <c r="W27" s="72">
        <f>COUNTIF('1.º Per.'!$AB$10:$AB$41,'Análise estatística 1.º Per.'!V27)</f>
        <v>0</v>
      </c>
      <c r="X27" s="73" t="str">
        <f t="shared" si="0"/>
        <v/>
      </c>
    </row>
    <row r="28" spans="2:24" ht="15" x14ac:dyDescent="0.2">
      <c r="V28" s="71">
        <v>15</v>
      </c>
      <c r="W28" s="72">
        <f>COUNTIF('1.º Per.'!$AB$10:$AB$41,'Análise estatística 1.º Per.'!V28)</f>
        <v>0</v>
      </c>
      <c r="X28" s="73" t="str">
        <f t="shared" si="0"/>
        <v/>
      </c>
    </row>
    <row r="29" spans="2:24" ht="15" x14ac:dyDescent="0.2">
      <c r="V29" s="71">
        <v>16</v>
      </c>
      <c r="W29" s="72">
        <f>COUNTIF('1.º Per.'!$AB$10:$AB$41,'Análise estatística 1.º Per.'!V29)</f>
        <v>0</v>
      </c>
      <c r="X29" s="73" t="str">
        <f t="shared" si="0"/>
        <v/>
      </c>
    </row>
    <row r="30" spans="2:24" ht="15" x14ac:dyDescent="0.2">
      <c r="V30" s="71">
        <v>17</v>
      </c>
      <c r="W30" s="72">
        <f>COUNTIF('1.º Per.'!$AB$10:$AB$41,'Análise estatística 1.º Per.'!V30)</f>
        <v>0</v>
      </c>
      <c r="X30" s="73" t="str">
        <f t="shared" si="0"/>
        <v/>
      </c>
    </row>
    <row r="31" spans="2:24" ht="15" x14ac:dyDescent="0.2">
      <c r="V31" s="71">
        <v>18</v>
      </c>
      <c r="W31" s="72">
        <f>COUNTIF('1.º Per.'!$AB$10:$AB$41,'Análise estatística 1.º Per.'!V31)</f>
        <v>0</v>
      </c>
      <c r="X31" s="73" t="str">
        <f t="shared" si="0"/>
        <v/>
      </c>
    </row>
    <row r="32" spans="2:24" ht="15" x14ac:dyDescent="0.2">
      <c r="V32" s="71">
        <v>19</v>
      </c>
      <c r="W32" s="72">
        <f>COUNTIF('1.º Per.'!$AB$10:$AB$41,'Análise estatística 1.º Per.'!V32)</f>
        <v>0</v>
      </c>
      <c r="X32" s="73" t="str">
        <f t="shared" si="0"/>
        <v/>
      </c>
    </row>
    <row r="33" spans="22:24" ht="15" x14ac:dyDescent="0.2">
      <c r="V33" s="71">
        <v>20</v>
      </c>
      <c r="W33" s="72">
        <f>COUNTIF('1.º Per.'!$AB$10:$AB$41,'Análise estatística 1.º Per.'!V33)</f>
        <v>0</v>
      </c>
      <c r="X33" s="73" t="str">
        <f t="shared" si="0"/>
        <v/>
      </c>
    </row>
  </sheetData>
  <sheetProtection selectLockedCells="1"/>
  <mergeCells count="14">
    <mergeCell ref="X12:X13"/>
    <mergeCell ref="B21:C21"/>
    <mergeCell ref="B13:D13"/>
    <mergeCell ref="B25:C25"/>
    <mergeCell ref="B26:C26"/>
    <mergeCell ref="V12:V13"/>
    <mergeCell ref="W12:W13"/>
    <mergeCell ref="B27:C27"/>
    <mergeCell ref="B15:D15"/>
    <mergeCell ref="B9:D9"/>
    <mergeCell ref="B10:D10"/>
    <mergeCell ref="B11:D11"/>
    <mergeCell ref="B22:C22"/>
    <mergeCell ref="B23:C2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&amp;L&amp;D&amp;C&amp;F&amp;RREGCD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3" tint="0.59999389629810485"/>
  </sheetPr>
  <dimension ref="A1:AP51"/>
  <sheetViews>
    <sheetView zoomScale="70" zoomScaleNormal="70" workbookViewId="0">
      <selection activeCell="C10" sqref="C10"/>
    </sheetView>
  </sheetViews>
  <sheetFormatPr defaultRowHeight="14.25" x14ac:dyDescent="0.2"/>
  <cols>
    <col min="1" max="1" width="5.42578125" style="78" customWidth="1"/>
    <col min="2" max="2" width="32.7109375" style="74" customWidth="1"/>
    <col min="3" max="3" width="11.5703125" style="74" customWidth="1"/>
    <col min="4" max="4" width="12" style="74" customWidth="1"/>
    <col min="5" max="5" width="13.28515625" style="75" bestFit="1" customWidth="1"/>
    <col min="6" max="6" width="15.7109375" style="74" bestFit="1" customWidth="1"/>
    <col min="7" max="7" width="12.42578125" style="74" bestFit="1" customWidth="1"/>
    <col min="8" max="9" width="9.85546875" style="74" customWidth="1"/>
    <col min="10" max="10" width="6.7109375" style="74" bestFit="1" customWidth="1"/>
    <col min="11" max="11" width="8.140625" style="74" customWidth="1"/>
    <col min="12" max="12" width="12.28515625" style="74" customWidth="1"/>
    <col min="13" max="13" width="8.140625" style="74" customWidth="1"/>
    <col min="14" max="14" width="8.7109375" style="74" customWidth="1"/>
    <col min="15" max="16" width="9.140625" style="74"/>
    <col min="17" max="17" width="7.28515625" style="74" bestFit="1" customWidth="1"/>
    <col min="18" max="19" width="7.7109375" style="74" customWidth="1"/>
    <col min="20" max="20" width="7.85546875" style="74" customWidth="1"/>
    <col min="21" max="22" width="9" style="74" customWidth="1"/>
    <col min="23" max="23" width="10.7109375" style="74" customWidth="1"/>
    <col min="24" max="24" width="16.85546875" style="74" bestFit="1" customWidth="1"/>
    <col min="25" max="25" width="13.5703125" style="74" customWidth="1"/>
    <col min="26" max="28" width="4.7109375" style="47" customWidth="1"/>
    <col min="29" max="31" width="9.140625" style="45"/>
    <col min="32" max="33" width="9.140625" style="60"/>
    <col min="34" max="34" width="0" style="60" hidden="1" customWidth="1"/>
    <col min="35" max="39" width="9.140625" style="60"/>
    <col min="40" max="42" width="9.140625" style="45"/>
    <col min="43" max="16384" width="9.140625" style="7"/>
  </cols>
  <sheetData>
    <row r="1" spans="1:42" ht="21.7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15"/>
      <c r="K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44"/>
      <c r="AA1" s="44"/>
      <c r="AB1" s="44"/>
      <c r="AD1" s="46"/>
    </row>
    <row r="2" spans="1:42" ht="15.75" customHeight="1" x14ac:dyDescent="0.25">
      <c r="A2" s="25" t="str">
        <f>IF(Dados!$B$7&lt;&gt;"",Dados!$B$7,"")</f>
        <v/>
      </c>
      <c r="B2" s="15"/>
      <c r="C2" s="15"/>
      <c r="D2" s="15"/>
      <c r="E2" s="15"/>
    </row>
    <row r="3" spans="1:42" ht="6.75" customHeight="1" x14ac:dyDescent="0.25">
      <c r="A3" s="75"/>
      <c r="E3" s="74"/>
      <c r="F3" s="2"/>
    </row>
    <row r="4" spans="1:42" ht="18.75" customHeight="1" x14ac:dyDescent="0.2">
      <c r="A4" s="29" t="s">
        <v>19</v>
      </c>
      <c r="B4" s="76" t="str">
        <f>IF(Dados!$B$13&lt;&gt;"",Dados!$B$13,"")</f>
        <v/>
      </c>
      <c r="C4" s="31" t="s">
        <v>6</v>
      </c>
      <c r="D4" s="77" t="str">
        <f>IF(Dados!$B$16&lt;&gt;"",Dados!$B$16,"")</f>
        <v/>
      </c>
      <c r="E4" s="31" t="s">
        <v>21</v>
      </c>
      <c r="F4" s="76">
        <v>2</v>
      </c>
      <c r="I4" s="29" t="s">
        <v>20</v>
      </c>
      <c r="J4" s="78" t="str">
        <f>IF(Dados!$B$10&lt;&gt;"",Dados!$B$10,"")</f>
        <v/>
      </c>
    </row>
    <row r="5" spans="1:42" ht="18.75" customHeight="1" x14ac:dyDescent="0.2"/>
    <row r="6" spans="1:42" ht="5.25" customHeight="1" x14ac:dyDescent="0.2">
      <c r="A6" s="228"/>
      <c r="B6" s="228"/>
      <c r="D6" s="1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48"/>
      <c r="AA6" s="48"/>
      <c r="AB6" s="48"/>
    </row>
    <row r="7" spans="1:42" s="17" customFormat="1" ht="20.25" customHeight="1" x14ac:dyDescent="0.2">
      <c r="A7" s="81"/>
      <c r="B7" s="81"/>
      <c r="C7" s="82"/>
      <c r="D7" s="207" t="s">
        <v>9</v>
      </c>
      <c r="E7" s="208"/>
      <c r="F7" s="208"/>
      <c r="G7" s="208"/>
      <c r="H7" s="230" t="s">
        <v>52</v>
      </c>
      <c r="I7" s="230"/>
      <c r="J7" s="188"/>
      <c r="K7" s="207" t="s">
        <v>10</v>
      </c>
      <c r="L7" s="208"/>
      <c r="M7" s="208"/>
      <c r="N7" s="208"/>
      <c r="O7" s="230" t="s">
        <v>52</v>
      </c>
      <c r="P7" s="230"/>
      <c r="Q7" s="188"/>
      <c r="R7" s="207" t="s">
        <v>13</v>
      </c>
      <c r="S7" s="208"/>
      <c r="T7" s="208"/>
      <c r="U7" s="230" t="s">
        <v>52</v>
      </c>
      <c r="V7" s="230"/>
      <c r="W7" s="188"/>
      <c r="X7" s="215" t="s">
        <v>24</v>
      </c>
      <c r="Y7" s="216"/>
      <c r="Z7" s="104"/>
      <c r="AA7" s="229"/>
      <c r="AB7" s="229"/>
      <c r="AC7" s="49"/>
      <c r="AD7" s="49"/>
      <c r="AE7" s="49"/>
      <c r="AF7" s="62"/>
      <c r="AG7" s="62"/>
      <c r="AH7" s="62" t="s">
        <v>38</v>
      </c>
      <c r="AI7" s="62"/>
      <c r="AJ7" s="62"/>
      <c r="AK7" s="62"/>
      <c r="AL7" s="62"/>
      <c r="AM7" s="62"/>
      <c r="AN7" s="49"/>
      <c r="AO7" s="49"/>
      <c r="AP7" s="49"/>
    </row>
    <row r="8" spans="1:42" s="17" customFormat="1" ht="21.75" customHeight="1" x14ac:dyDescent="0.2">
      <c r="A8" s="81"/>
      <c r="B8" s="81"/>
      <c r="C8" s="24" t="s">
        <v>52</v>
      </c>
      <c r="D8" s="197"/>
      <c r="E8" s="197"/>
      <c r="F8" s="197"/>
      <c r="G8" s="197"/>
      <c r="H8" s="197"/>
      <c r="I8" s="197"/>
      <c r="J8" s="224" t="s">
        <v>17</v>
      </c>
      <c r="K8" s="197"/>
      <c r="L8" s="197"/>
      <c r="M8" s="197"/>
      <c r="N8" s="197"/>
      <c r="O8" s="197"/>
      <c r="P8" s="197"/>
      <c r="Q8" s="226" t="s">
        <v>17</v>
      </c>
      <c r="R8" s="197"/>
      <c r="S8" s="197"/>
      <c r="T8" s="197"/>
      <c r="U8" s="197"/>
      <c r="V8" s="197"/>
      <c r="W8" s="224" t="s">
        <v>17</v>
      </c>
      <c r="X8" s="231" t="s">
        <v>54</v>
      </c>
      <c r="Y8" s="233" t="s">
        <v>49</v>
      </c>
      <c r="Z8" s="104"/>
      <c r="AA8" s="58"/>
      <c r="AB8" s="58"/>
      <c r="AC8" s="49"/>
      <c r="AD8" s="49"/>
      <c r="AE8" s="49"/>
      <c r="AF8" s="62"/>
      <c r="AG8" s="62"/>
      <c r="AH8" s="63">
        <f>SUM(D8:I8)</f>
        <v>0</v>
      </c>
      <c r="AI8" s="62"/>
      <c r="AJ8" s="62"/>
      <c r="AK8" s="62"/>
      <c r="AL8" s="62"/>
      <c r="AM8" s="62"/>
      <c r="AN8" s="49"/>
      <c r="AO8" s="49"/>
      <c r="AP8" s="49"/>
    </row>
    <row r="9" spans="1:42" s="16" customFormat="1" ht="33.75" customHeight="1" x14ac:dyDescent="0.25">
      <c r="A9" s="33" t="s">
        <v>0</v>
      </c>
      <c r="B9" s="33" t="s">
        <v>2</v>
      </c>
      <c r="C9" s="35" t="s">
        <v>48</v>
      </c>
      <c r="D9" s="97" t="s">
        <v>7</v>
      </c>
      <c r="E9" s="98" t="s">
        <v>23</v>
      </c>
      <c r="F9" s="98" t="s">
        <v>18</v>
      </c>
      <c r="G9" s="98" t="s">
        <v>8</v>
      </c>
      <c r="H9" s="184"/>
      <c r="I9" s="184"/>
      <c r="J9" s="225"/>
      <c r="K9" s="99" t="s">
        <v>1</v>
      </c>
      <c r="L9" s="99" t="s">
        <v>11</v>
      </c>
      <c r="M9" s="99" t="s">
        <v>12</v>
      </c>
      <c r="N9" s="100" t="s">
        <v>53</v>
      </c>
      <c r="O9" s="191"/>
      <c r="P9" s="191"/>
      <c r="Q9" s="227"/>
      <c r="R9" s="101" t="s">
        <v>14</v>
      </c>
      <c r="S9" s="99" t="s">
        <v>15</v>
      </c>
      <c r="T9" s="99" t="s">
        <v>16</v>
      </c>
      <c r="U9" s="191"/>
      <c r="V9" s="192"/>
      <c r="W9" s="225"/>
      <c r="X9" s="232"/>
      <c r="Y9" s="234"/>
      <c r="Z9" s="105"/>
      <c r="AA9" s="50"/>
      <c r="AB9" s="51"/>
      <c r="AC9" s="52"/>
      <c r="AD9" s="52"/>
      <c r="AE9" s="52"/>
      <c r="AF9" s="64"/>
      <c r="AG9" s="64"/>
      <c r="AH9" s="64"/>
      <c r="AI9" s="64"/>
      <c r="AJ9" s="64"/>
      <c r="AK9" s="64"/>
      <c r="AL9" s="64"/>
      <c r="AM9" s="64"/>
      <c r="AN9" s="52"/>
      <c r="AO9" s="52"/>
      <c r="AP9" s="52"/>
    </row>
    <row r="10" spans="1:42" x14ac:dyDescent="0.2">
      <c r="A10" s="33">
        <v>1</v>
      </c>
      <c r="B10" s="83" t="str">
        <f>IF(VLOOKUP(A10,Dados!$A$23:$B$52,2,FALSE)=0,"",VLOOKUP(A10,Dados!$A$23:$B$52,2,FALSE))</f>
        <v/>
      </c>
      <c r="C10" s="102" t="str">
        <f>IF('1.º Per.'!Y10&lt;&gt;"",'1.º Per.'!Y10,"")</f>
        <v/>
      </c>
      <c r="D10" s="186"/>
      <c r="E10" s="185"/>
      <c r="F10" s="185"/>
      <c r="G10" s="185"/>
      <c r="H10" s="185"/>
      <c r="I10" s="185"/>
      <c r="J10" s="103" t="str">
        <f>IF(B10&lt;&gt;"",D10*$D$8+E10*$E$8+F10*$F$8+G10*$G$8+H10*$H$8+I10*$I$8,"")</f>
        <v/>
      </c>
      <c r="K10" s="190"/>
      <c r="L10" s="185"/>
      <c r="M10" s="185"/>
      <c r="N10" s="185"/>
      <c r="O10" s="185"/>
      <c r="P10" s="185"/>
      <c r="Q10" s="103" t="str">
        <f t="shared" ref="Q10:Q39" si="0">IF(B10&lt;&gt;"",K10*$K$8+L10*$L$8+M10*$M$8+N10*$N$8+O10*$O$8+P10*$P$8,"")</f>
        <v/>
      </c>
      <c r="R10" s="190"/>
      <c r="S10" s="185"/>
      <c r="T10" s="185"/>
      <c r="U10" s="185"/>
      <c r="V10" s="185"/>
      <c r="W10" s="103" t="str">
        <f t="shared" ref="W10:W39" si="1">IF(B10&lt;&gt;"",R10*$R$8+S10*$S$8+T10*$T$8+U10*$U$8+V10*$V$8,"")</f>
        <v/>
      </c>
      <c r="X10" s="189"/>
      <c r="Y10" s="84" t="str">
        <f t="shared" ref="Y10:Y39" si="2">IF(ISERROR(IF(AND($J$7&lt;&gt;"",$Q$7&lt;&gt;"",$W$7&lt;&gt;"",SUM($D$8:$I$8)=100%,SUM($K$8:$P$8)=100%,SUM($R$8:$V$8)=100%),J10*$J$7+Q10*$Q$7+W10*$W$7,"")),"",IF(AND($J$7&lt;&gt;"",$Q$7&lt;&gt;"",$W$7&lt;&gt;"",SUM($D$8:$I$8)=100%,SUM($K$8:$P$8)=100%,SUM($R$8:$V$8)=100%),J10*$J$7+Q10*$Q$7+W10*$W$7,""))</f>
        <v/>
      </c>
      <c r="Z10" s="106" t="str">
        <f>IF(Y10&lt;&gt;"",IF(Y10&lt;9.5,"n","p"),"")</f>
        <v/>
      </c>
      <c r="AA10" s="58"/>
      <c r="AB10" s="53" t="str">
        <f t="shared" ref="AB10:AB39" si="3">IF(Z10&lt;&gt;"",ROUND(Y10,0),"")</f>
        <v/>
      </c>
      <c r="AD10" s="45" t="s">
        <v>46</v>
      </c>
    </row>
    <row r="11" spans="1:42" x14ac:dyDescent="0.2">
      <c r="A11" s="33">
        <v>2</v>
      </c>
      <c r="B11" s="83" t="str">
        <f>IF(VLOOKUP(A11,Dados!$A$23:$B$52,2,FALSE)=0,"",VLOOKUP(A11,Dados!$A$23:$B$52,2,FALSE))</f>
        <v/>
      </c>
      <c r="C11" s="102" t="str">
        <f>IF('1.º Per.'!Y11&lt;&gt;"",'1.º Per.'!Y11,"")</f>
        <v/>
      </c>
      <c r="D11" s="186"/>
      <c r="E11" s="185"/>
      <c r="F11" s="185"/>
      <c r="G11" s="185"/>
      <c r="H11" s="185"/>
      <c r="I11" s="185"/>
      <c r="J11" s="103" t="str">
        <f t="shared" ref="J11:J39" si="4">IF(B11&lt;&gt;"",D11*$D$8+E11*$E$8+F11*$F$8+G11*$G$8+H11*$H$8+I11*$I$8,"")</f>
        <v/>
      </c>
      <c r="K11" s="190"/>
      <c r="L11" s="185"/>
      <c r="M11" s="185"/>
      <c r="N11" s="185"/>
      <c r="O11" s="185"/>
      <c r="P11" s="185"/>
      <c r="Q11" s="103" t="str">
        <f t="shared" si="0"/>
        <v/>
      </c>
      <c r="R11" s="190"/>
      <c r="S11" s="185"/>
      <c r="T11" s="185"/>
      <c r="U11" s="185"/>
      <c r="V11" s="185"/>
      <c r="W11" s="103" t="str">
        <f t="shared" si="1"/>
        <v/>
      </c>
      <c r="X11" s="189"/>
      <c r="Y11" s="84" t="str">
        <f t="shared" si="2"/>
        <v/>
      </c>
      <c r="Z11" s="106" t="str">
        <f t="shared" ref="Z11:Z39" si="5">IF(Y11&lt;&gt;"",IF(Y11&lt;9.5,"n","p"),"")</f>
        <v/>
      </c>
      <c r="AA11" s="54"/>
      <c r="AB11" s="53" t="str">
        <f t="shared" si="3"/>
        <v/>
      </c>
      <c r="AC11" s="55"/>
      <c r="AH11" s="60" t="s">
        <v>38</v>
      </c>
    </row>
    <row r="12" spans="1:42" x14ac:dyDescent="0.2">
      <c r="A12" s="33">
        <v>3</v>
      </c>
      <c r="B12" s="83" t="str">
        <f>IF(VLOOKUP(A12,Dados!$A$23:$B$52,2,FALSE)=0,"",VLOOKUP(A12,Dados!$A$23:$B$52,2,FALSE))</f>
        <v/>
      </c>
      <c r="C12" s="102" t="str">
        <f>IF('1.º Per.'!Y12&lt;&gt;"",'1.º Per.'!Y12,"")</f>
        <v/>
      </c>
      <c r="D12" s="186"/>
      <c r="E12" s="185"/>
      <c r="F12" s="185"/>
      <c r="G12" s="185"/>
      <c r="H12" s="185"/>
      <c r="I12" s="185"/>
      <c r="J12" s="103" t="str">
        <f t="shared" si="4"/>
        <v/>
      </c>
      <c r="K12" s="190"/>
      <c r="L12" s="185"/>
      <c r="M12" s="185"/>
      <c r="N12" s="185"/>
      <c r="O12" s="185"/>
      <c r="P12" s="185"/>
      <c r="Q12" s="103" t="str">
        <f t="shared" si="0"/>
        <v/>
      </c>
      <c r="R12" s="190"/>
      <c r="S12" s="185"/>
      <c r="T12" s="185"/>
      <c r="U12" s="185"/>
      <c r="V12" s="185"/>
      <c r="W12" s="103" t="str">
        <f t="shared" si="1"/>
        <v/>
      </c>
      <c r="X12" s="189"/>
      <c r="Y12" s="84" t="str">
        <f t="shared" si="2"/>
        <v/>
      </c>
      <c r="Z12" s="106" t="str">
        <f t="shared" si="5"/>
        <v/>
      </c>
      <c r="AA12" s="54"/>
      <c r="AB12" s="53" t="str">
        <f t="shared" si="3"/>
        <v/>
      </c>
      <c r="AC12" s="55"/>
      <c r="AH12" s="61">
        <f>SUM(K8:P8)</f>
        <v>0</v>
      </c>
    </row>
    <row r="13" spans="1:42" x14ac:dyDescent="0.2">
      <c r="A13" s="33">
        <v>4</v>
      </c>
      <c r="B13" s="83" t="str">
        <f>IF(VLOOKUP(A13,Dados!$A$23:$B$52,2,FALSE)=0,"",VLOOKUP(A13,Dados!$A$23:$B$52,2,FALSE))</f>
        <v/>
      </c>
      <c r="C13" s="102" t="str">
        <f>IF('1.º Per.'!Y13&lt;&gt;"",'1.º Per.'!Y13,"")</f>
        <v/>
      </c>
      <c r="D13" s="186"/>
      <c r="E13" s="185"/>
      <c r="F13" s="185"/>
      <c r="G13" s="185"/>
      <c r="H13" s="185"/>
      <c r="I13" s="185"/>
      <c r="J13" s="103" t="str">
        <f t="shared" si="4"/>
        <v/>
      </c>
      <c r="K13" s="190"/>
      <c r="L13" s="185"/>
      <c r="M13" s="185"/>
      <c r="N13" s="185"/>
      <c r="O13" s="185"/>
      <c r="P13" s="185"/>
      <c r="Q13" s="103" t="str">
        <f t="shared" si="0"/>
        <v/>
      </c>
      <c r="R13" s="190"/>
      <c r="S13" s="185"/>
      <c r="T13" s="185"/>
      <c r="U13" s="185"/>
      <c r="V13" s="185"/>
      <c r="W13" s="103" t="str">
        <f t="shared" si="1"/>
        <v/>
      </c>
      <c r="X13" s="189"/>
      <c r="Y13" s="84" t="str">
        <f t="shared" si="2"/>
        <v/>
      </c>
      <c r="Z13" s="106" t="str">
        <f t="shared" si="5"/>
        <v/>
      </c>
      <c r="AA13" s="54"/>
      <c r="AB13" s="53" t="str">
        <f t="shared" si="3"/>
        <v/>
      </c>
      <c r="AC13" s="55"/>
    </row>
    <row r="14" spans="1:42" x14ac:dyDescent="0.2">
      <c r="A14" s="33">
        <v>5</v>
      </c>
      <c r="B14" s="83" t="str">
        <f>IF(VLOOKUP(A14,Dados!$A$23:$B$52,2,FALSE)=0,"",VLOOKUP(A14,Dados!$A$23:$B$52,2,FALSE))</f>
        <v/>
      </c>
      <c r="C14" s="102" t="str">
        <f>IF('1.º Per.'!Y14&lt;&gt;"",'1.º Per.'!Y14,"")</f>
        <v/>
      </c>
      <c r="D14" s="186"/>
      <c r="E14" s="185"/>
      <c r="F14" s="185"/>
      <c r="G14" s="185"/>
      <c r="H14" s="185"/>
      <c r="I14" s="185"/>
      <c r="J14" s="103" t="str">
        <f t="shared" si="4"/>
        <v/>
      </c>
      <c r="K14" s="190"/>
      <c r="L14" s="185"/>
      <c r="M14" s="185"/>
      <c r="N14" s="185"/>
      <c r="O14" s="185"/>
      <c r="P14" s="185"/>
      <c r="Q14" s="103" t="str">
        <f t="shared" si="0"/>
        <v/>
      </c>
      <c r="R14" s="190"/>
      <c r="S14" s="185"/>
      <c r="T14" s="185"/>
      <c r="U14" s="185"/>
      <c r="V14" s="185"/>
      <c r="W14" s="103" t="str">
        <f t="shared" si="1"/>
        <v/>
      </c>
      <c r="X14" s="189"/>
      <c r="Y14" s="84" t="str">
        <f t="shared" si="2"/>
        <v/>
      </c>
      <c r="Z14" s="106" t="str">
        <f t="shared" si="5"/>
        <v/>
      </c>
      <c r="AA14" s="54"/>
      <c r="AB14" s="53" t="str">
        <f t="shared" si="3"/>
        <v/>
      </c>
      <c r="AC14" s="55"/>
    </row>
    <row r="15" spans="1:42" x14ac:dyDescent="0.2">
      <c r="A15" s="33">
        <v>6</v>
      </c>
      <c r="B15" s="83" t="str">
        <f>IF(VLOOKUP(A15,Dados!$A$23:$B$52,2,FALSE)=0,"",VLOOKUP(A15,Dados!$A$23:$B$52,2,FALSE))</f>
        <v/>
      </c>
      <c r="C15" s="102" t="str">
        <f>IF('1.º Per.'!Y15&lt;&gt;"",'1.º Per.'!Y15,"")</f>
        <v/>
      </c>
      <c r="D15" s="186"/>
      <c r="E15" s="185"/>
      <c r="F15" s="185"/>
      <c r="G15" s="185"/>
      <c r="H15" s="185"/>
      <c r="I15" s="185"/>
      <c r="J15" s="103" t="str">
        <f t="shared" si="4"/>
        <v/>
      </c>
      <c r="K15" s="190"/>
      <c r="L15" s="185"/>
      <c r="M15" s="185"/>
      <c r="N15" s="185"/>
      <c r="O15" s="185"/>
      <c r="P15" s="185"/>
      <c r="Q15" s="103" t="str">
        <f t="shared" si="0"/>
        <v/>
      </c>
      <c r="R15" s="190"/>
      <c r="S15" s="185"/>
      <c r="T15" s="185"/>
      <c r="U15" s="185"/>
      <c r="V15" s="185"/>
      <c r="W15" s="103" t="str">
        <f t="shared" si="1"/>
        <v/>
      </c>
      <c r="X15" s="189"/>
      <c r="Y15" s="84" t="str">
        <f t="shared" si="2"/>
        <v/>
      </c>
      <c r="Z15" s="106" t="str">
        <f t="shared" si="5"/>
        <v/>
      </c>
      <c r="AA15" s="54"/>
      <c r="AB15" s="53" t="str">
        <f t="shared" si="3"/>
        <v/>
      </c>
      <c r="AC15" s="55"/>
      <c r="AH15" s="60" t="s">
        <v>38</v>
      </c>
    </row>
    <row r="16" spans="1:42" x14ac:dyDescent="0.2">
      <c r="A16" s="33">
        <v>7</v>
      </c>
      <c r="B16" s="83" t="str">
        <f>IF(VLOOKUP(A16,Dados!$A$23:$B$52,2,FALSE)=0,"",VLOOKUP(A16,Dados!$A$23:$B$52,2,FALSE))</f>
        <v/>
      </c>
      <c r="C16" s="102" t="str">
        <f>IF('1.º Per.'!Y16&lt;&gt;"",'1.º Per.'!Y16,"")</f>
        <v/>
      </c>
      <c r="D16" s="186"/>
      <c r="E16" s="185"/>
      <c r="F16" s="185"/>
      <c r="G16" s="185"/>
      <c r="H16" s="185"/>
      <c r="I16" s="185"/>
      <c r="J16" s="103" t="str">
        <f t="shared" si="4"/>
        <v/>
      </c>
      <c r="K16" s="190"/>
      <c r="L16" s="185"/>
      <c r="M16" s="185"/>
      <c r="N16" s="185"/>
      <c r="O16" s="185"/>
      <c r="P16" s="185"/>
      <c r="Q16" s="103" t="str">
        <f t="shared" si="0"/>
        <v/>
      </c>
      <c r="R16" s="190"/>
      <c r="S16" s="185"/>
      <c r="T16" s="185"/>
      <c r="U16" s="185"/>
      <c r="V16" s="185"/>
      <c r="W16" s="103" t="str">
        <f t="shared" si="1"/>
        <v/>
      </c>
      <c r="X16" s="189"/>
      <c r="Y16" s="84" t="str">
        <f t="shared" si="2"/>
        <v/>
      </c>
      <c r="Z16" s="106" t="str">
        <f t="shared" si="5"/>
        <v/>
      </c>
      <c r="AA16" s="54"/>
      <c r="AB16" s="53" t="str">
        <f t="shared" si="3"/>
        <v/>
      </c>
      <c r="AC16" s="55"/>
      <c r="AH16" s="61">
        <f>SUM(R8:V8)</f>
        <v>0</v>
      </c>
    </row>
    <row r="17" spans="1:29" x14ac:dyDescent="0.2">
      <c r="A17" s="33">
        <v>8</v>
      </c>
      <c r="B17" s="83" t="str">
        <f>IF(VLOOKUP(A17,Dados!$A$23:$B$52,2,FALSE)=0,"",VLOOKUP(A17,Dados!$A$23:$B$52,2,FALSE))</f>
        <v/>
      </c>
      <c r="C17" s="102" t="str">
        <f>IF('1.º Per.'!Y17&lt;&gt;"",'1.º Per.'!Y17,"")</f>
        <v/>
      </c>
      <c r="D17" s="186"/>
      <c r="E17" s="185"/>
      <c r="F17" s="185"/>
      <c r="G17" s="185"/>
      <c r="H17" s="185"/>
      <c r="I17" s="185"/>
      <c r="J17" s="103" t="str">
        <f t="shared" si="4"/>
        <v/>
      </c>
      <c r="K17" s="190"/>
      <c r="L17" s="185"/>
      <c r="M17" s="185"/>
      <c r="N17" s="185"/>
      <c r="O17" s="185"/>
      <c r="P17" s="185"/>
      <c r="Q17" s="103" t="str">
        <f t="shared" si="0"/>
        <v/>
      </c>
      <c r="R17" s="190"/>
      <c r="S17" s="185"/>
      <c r="T17" s="185"/>
      <c r="U17" s="185"/>
      <c r="V17" s="185"/>
      <c r="W17" s="103" t="str">
        <f t="shared" si="1"/>
        <v/>
      </c>
      <c r="X17" s="189"/>
      <c r="Y17" s="84" t="str">
        <f t="shared" si="2"/>
        <v/>
      </c>
      <c r="Z17" s="106" t="str">
        <f t="shared" si="5"/>
        <v/>
      </c>
      <c r="AA17" s="54"/>
      <c r="AB17" s="53" t="str">
        <f t="shared" si="3"/>
        <v/>
      </c>
      <c r="AC17" s="55"/>
    </row>
    <row r="18" spans="1:29" x14ac:dyDescent="0.2">
      <c r="A18" s="33">
        <v>9</v>
      </c>
      <c r="B18" s="83" t="str">
        <f>IF(VLOOKUP(A18,Dados!$A$23:$B$52,2,FALSE)=0,"",VLOOKUP(A18,Dados!$A$23:$B$52,2,FALSE))</f>
        <v/>
      </c>
      <c r="C18" s="102" t="str">
        <f>IF('1.º Per.'!Y18&lt;&gt;"",'1.º Per.'!Y18,"")</f>
        <v/>
      </c>
      <c r="D18" s="186"/>
      <c r="E18" s="185"/>
      <c r="F18" s="185"/>
      <c r="G18" s="185"/>
      <c r="H18" s="185"/>
      <c r="I18" s="185"/>
      <c r="J18" s="103" t="str">
        <f t="shared" si="4"/>
        <v/>
      </c>
      <c r="K18" s="190"/>
      <c r="L18" s="185"/>
      <c r="M18" s="185"/>
      <c r="N18" s="185"/>
      <c r="O18" s="185"/>
      <c r="P18" s="185"/>
      <c r="Q18" s="103" t="str">
        <f t="shared" si="0"/>
        <v/>
      </c>
      <c r="R18" s="190"/>
      <c r="S18" s="185"/>
      <c r="T18" s="185"/>
      <c r="U18" s="185"/>
      <c r="V18" s="185"/>
      <c r="W18" s="103" t="str">
        <f t="shared" si="1"/>
        <v/>
      </c>
      <c r="X18" s="189"/>
      <c r="Y18" s="84" t="str">
        <f t="shared" si="2"/>
        <v/>
      </c>
      <c r="Z18" s="106" t="str">
        <f t="shared" si="5"/>
        <v/>
      </c>
      <c r="AA18" s="54"/>
      <c r="AB18" s="53" t="str">
        <f t="shared" si="3"/>
        <v/>
      </c>
      <c r="AC18" s="55"/>
    </row>
    <row r="19" spans="1:29" x14ac:dyDescent="0.2">
      <c r="A19" s="33">
        <v>10</v>
      </c>
      <c r="B19" s="83" t="str">
        <f>IF(VLOOKUP(A19,Dados!$A$23:$B$52,2,FALSE)=0,"",VLOOKUP(A19,Dados!$A$23:$B$52,2,FALSE))</f>
        <v/>
      </c>
      <c r="C19" s="102" t="str">
        <f>IF('1.º Per.'!Y19&lt;&gt;"",'1.º Per.'!Y19,"")</f>
        <v/>
      </c>
      <c r="D19" s="186"/>
      <c r="E19" s="185"/>
      <c r="F19" s="185"/>
      <c r="G19" s="185"/>
      <c r="H19" s="185"/>
      <c r="I19" s="185"/>
      <c r="J19" s="103" t="str">
        <f t="shared" si="4"/>
        <v/>
      </c>
      <c r="K19" s="190"/>
      <c r="L19" s="185"/>
      <c r="M19" s="185"/>
      <c r="N19" s="185"/>
      <c r="O19" s="185"/>
      <c r="P19" s="185"/>
      <c r="Q19" s="103" t="str">
        <f t="shared" si="0"/>
        <v/>
      </c>
      <c r="R19" s="190"/>
      <c r="S19" s="185"/>
      <c r="T19" s="185"/>
      <c r="U19" s="185"/>
      <c r="V19" s="185"/>
      <c r="W19" s="103" t="str">
        <f t="shared" si="1"/>
        <v/>
      </c>
      <c r="X19" s="189"/>
      <c r="Y19" s="84" t="str">
        <f t="shared" si="2"/>
        <v/>
      </c>
      <c r="Z19" s="106" t="str">
        <f t="shared" si="5"/>
        <v/>
      </c>
      <c r="AA19" s="54"/>
      <c r="AB19" s="53" t="str">
        <f t="shared" si="3"/>
        <v/>
      </c>
      <c r="AC19" s="55"/>
    </row>
    <row r="20" spans="1:29" x14ac:dyDescent="0.2">
      <c r="A20" s="33">
        <v>11</v>
      </c>
      <c r="B20" s="83" t="str">
        <f>IF(VLOOKUP(A20,Dados!$A$23:$B$52,2,FALSE)=0,"",VLOOKUP(A20,Dados!$A$23:$B$52,2,FALSE))</f>
        <v/>
      </c>
      <c r="C20" s="102" t="str">
        <f>IF('1.º Per.'!Y20&lt;&gt;"",'1.º Per.'!Y20,"")</f>
        <v/>
      </c>
      <c r="D20" s="186"/>
      <c r="E20" s="185"/>
      <c r="F20" s="185"/>
      <c r="G20" s="185"/>
      <c r="H20" s="185"/>
      <c r="I20" s="185"/>
      <c r="J20" s="103" t="str">
        <f t="shared" si="4"/>
        <v/>
      </c>
      <c r="K20" s="190"/>
      <c r="L20" s="185"/>
      <c r="M20" s="185"/>
      <c r="N20" s="185"/>
      <c r="O20" s="185"/>
      <c r="P20" s="185"/>
      <c r="Q20" s="103" t="str">
        <f t="shared" si="0"/>
        <v/>
      </c>
      <c r="R20" s="190"/>
      <c r="S20" s="185"/>
      <c r="T20" s="185"/>
      <c r="U20" s="185"/>
      <c r="V20" s="185"/>
      <c r="W20" s="103" t="str">
        <f t="shared" si="1"/>
        <v/>
      </c>
      <c r="X20" s="189"/>
      <c r="Y20" s="84" t="str">
        <f t="shared" si="2"/>
        <v/>
      </c>
      <c r="Z20" s="106" t="str">
        <f t="shared" si="5"/>
        <v/>
      </c>
      <c r="AA20" s="54"/>
      <c r="AB20" s="53" t="str">
        <f t="shared" si="3"/>
        <v/>
      </c>
      <c r="AC20" s="55"/>
    </row>
    <row r="21" spans="1:29" x14ac:dyDescent="0.2">
      <c r="A21" s="33">
        <v>12</v>
      </c>
      <c r="B21" s="83" t="str">
        <f>IF(VLOOKUP(A21,Dados!$A$23:$B$52,2,FALSE)=0,"",VLOOKUP(A21,Dados!$A$23:$B$52,2,FALSE))</f>
        <v/>
      </c>
      <c r="C21" s="102" t="str">
        <f>IF('1.º Per.'!Y21&lt;&gt;"",'1.º Per.'!Y21,"")</f>
        <v/>
      </c>
      <c r="D21" s="186"/>
      <c r="E21" s="185"/>
      <c r="F21" s="185"/>
      <c r="G21" s="185"/>
      <c r="H21" s="185"/>
      <c r="I21" s="185"/>
      <c r="J21" s="103" t="str">
        <f t="shared" si="4"/>
        <v/>
      </c>
      <c r="K21" s="190"/>
      <c r="L21" s="185"/>
      <c r="M21" s="185"/>
      <c r="N21" s="185"/>
      <c r="O21" s="185"/>
      <c r="P21" s="185"/>
      <c r="Q21" s="103" t="str">
        <f t="shared" si="0"/>
        <v/>
      </c>
      <c r="R21" s="190"/>
      <c r="S21" s="185"/>
      <c r="T21" s="185"/>
      <c r="U21" s="185"/>
      <c r="V21" s="185"/>
      <c r="W21" s="103" t="str">
        <f t="shared" si="1"/>
        <v/>
      </c>
      <c r="X21" s="189"/>
      <c r="Y21" s="84" t="str">
        <f t="shared" si="2"/>
        <v/>
      </c>
      <c r="Z21" s="106" t="str">
        <f t="shared" si="5"/>
        <v/>
      </c>
      <c r="AA21" s="54"/>
      <c r="AB21" s="53" t="str">
        <f t="shared" si="3"/>
        <v/>
      </c>
      <c r="AC21" s="55"/>
    </row>
    <row r="22" spans="1:29" x14ac:dyDescent="0.2">
      <c r="A22" s="33">
        <v>13</v>
      </c>
      <c r="B22" s="83" t="str">
        <f>IF(VLOOKUP(A22,Dados!$A$23:$B$52,2,FALSE)=0,"",VLOOKUP(A22,Dados!$A$23:$B$52,2,FALSE))</f>
        <v/>
      </c>
      <c r="C22" s="102" t="str">
        <f>IF('1.º Per.'!Y22&lt;&gt;"",'1.º Per.'!Y22,"")</f>
        <v/>
      </c>
      <c r="D22" s="186"/>
      <c r="E22" s="185"/>
      <c r="F22" s="185"/>
      <c r="G22" s="185"/>
      <c r="H22" s="185"/>
      <c r="I22" s="185"/>
      <c r="J22" s="103" t="str">
        <f t="shared" si="4"/>
        <v/>
      </c>
      <c r="K22" s="190"/>
      <c r="L22" s="185"/>
      <c r="M22" s="185"/>
      <c r="N22" s="185"/>
      <c r="O22" s="185"/>
      <c r="P22" s="185"/>
      <c r="Q22" s="103" t="str">
        <f t="shared" si="0"/>
        <v/>
      </c>
      <c r="R22" s="190"/>
      <c r="S22" s="185"/>
      <c r="T22" s="185"/>
      <c r="U22" s="185"/>
      <c r="V22" s="185"/>
      <c r="W22" s="103" t="str">
        <f t="shared" si="1"/>
        <v/>
      </c>
      <c r="X22" s="189"/>
      <c r="Y22" s="84" t="str">
        <f t="shared" si="2"/>
        <v/>
      </c>
      <c r="Z22" s="106" t="str">
        <f t="shared" si="5"/>
        <v/>
      </c>
      <c r="AA22" s="54"/>
      <c r="AB22" s="53" t="str">
        <f t="shared" si="3"/>
        <v/>
      </c>
      <c r="AC22" s="55"/>
    </row>
    <row r="23" spans="1:29" x14ac:dyDescent="0.2">
      <c r="A23" s="33">
        <v>14</v>
      </c>
      <c r="B23" s="83" t="str">
        <f>IF(VLOOKUP(A23,Dados!$A$23:$B$52,2,FALSE)=0,"",VLOOKUP(A23,Dados!$A$23:$B$52,2,FALSE))</f>
        <v/>
      </c>
      <c r="C23" s="102" t="str">
        <f>IF('1.º Per.'!Y23&lt;&gt;"",'1.º Per.'!Y23,"")</f>
        <v/>
      </c>
      <c r="D23" s="186"/>
      <c r="E23" s="185"/>
      <c r="F23" s="185"/>
      <c r="G23" s="185"/>
      <c r="H23" s="185"/>
      <c r="I23" s="185"/>
      <c r="J23" s="103" t="str">
        <f t="shared" si="4"/>
        <v/>
      </c>
      <c r="K23" s="190"/>
      <c r="L23" s="185"/>
      <c r="M23" s="185"/>
      <c r="N23" s="185"/>
      <c r="O23" s="185"/>
      <c r="P23" s="185"/>
      <c r="Q23" s="103" t="str">
        <f t="shared" si="0"/>
        <v/>
      </c>
      <c r="R23" s="190"/>
      <c r="S23" s="185"/>
      <c r="T23" s="185"/>
      <c r="U23" s="185"/>
      <c r="V23" s="185"/>
      <c r="W23" s="103" t="str">
        <f t="shared" si="1"/>
        <v/>
      </c>
      <c r="X23" s="189"/>
      <c r="Y23" s="84" t="str">
        <f t="shared" si="2"/>
        <v/>
      </c>
      <c r="Z23" s="106" t="str">
        <f t="shared" si="5"/>
        <v/>
      </c>
      <c r="AA23" s="54"/>
      <c r="AB23" s="53" t="str">
        <f t="shared" si="3"/>
        <v/>
      </c>
      <c r="AC23" s="55"/>
    </row>
    <row r="24" spans="1:29" x14ac:dyDescent="0.2">
      <c r="A24" s="33">
        <v>15</v>
      </c>
      <c r="B24" s="83" t="str">
        <f>IF(VLOOKUP(A24,Dados!$A$23:$B$52,2,FALSE)=0,"",VLOOKUP(A24,Dados!$A$23:$B$52,2,FALSE))</f>
        <v/>
      </c>
      <c r="C24" s="102" t="str">
        <f>IF('1.º Per.'!Y24&lt;&gt;"",'1.º Per.'!Y24,"")</f>
        <v/>
      </c>
      <c r="D24" s="186"/>
      <c r="E24" s="185"/>
      <c r="F24" s="185"/>
      <c r="G24" s="185"/>
      <c r="H24" s="185"/>
      <c r="I24" s="185"/>
      <c r="J24" s="103" t="str">
        <f t="shared" si="4"/>
        <v/>
      </c>
      <c r="K24" s="190"/>
      <c r="L24" s="185"/>
      <c r="M24" s="185"/>
      <c r="N24" s="185"/>
      <c r="O24" s="185"/>
      <c r="P24" s="185"/>
      <c r="Q24" s="103" t="str">
        <f t="shared" si="0"/>
        <v/>
      </c>
      <c r="R24" s="190"/>
      <c r="S24" s="185"/>
      <c r="T24" s="185"/>
      <c r="U24" s="185"/>
      <c r="V24" s="185"/>
      <c r="W24" s="103" t="str">
        <f t="shared" si="1"/>
        <v/>
      </c>
      <c r="X24" s="189"/>
      <c r="Y24" s="84" t="str">
        <f t="shared" si="2"/>
        <v/>
      </c>
      <c r="Z24" s="106" t="str">
        <f t="shared" si="5"/>
        <v/>
      </c>
      <c r="AA24" s="54"/>
      <c r="AB24" s="53" t="str">
        <f t="shared" si="3"/>
        <v/>
      </c>
      <c r="AC24" s="55"/>
    </row>
    <row r="25" spans="1:29" x14ac:dyDescent="0.2">
      <c r="A25" s="33">
        <v>16</v>
      </c>
      <c r="B25" s="83" t="str">
        <f>IF(VLOOKUP(A25,Dados!$A$23:$B$52,2,FALSE)=0,"",VLOOKUP(A25,Dados!$A$23:$B$52,2,FALSE))</f>
        <v/>
      </c>
      <c r="C25" s="102" t="str">
        <f>IF('1.º Per.'!Y25&lt;&gt;"",'1.º Per.'!Y25,"")</f>
        <v/>
      </c>
      <c r="D25" s="186"/>
      <c r="E25" s="185"/>
      <c r="F25" s="185"/>
      <c r="G25" s="185"/>
      <c r="H25" s="185"/>
      <c r="I25" s="185"/>
      <c r="J25" s="103" t="str">
        <f t="shared" si="4"/>
        <v/>
      </c>
      <c r="K25" s="190"/>
      <c r="L25" s="185"/>
      <c r="M25" s="185"/>
      <c r="N25" s="185"/>
      <c r="O25" s="185"/>
      <c r="P25" s="185"/>
      <c r="Q25" s="103" t="str">
        <f t="shared" si="0"/>
        <v/>
      </c>
      <c r="R25" s="190"/>
      <c r="S25" s="185"/>
      <c r="T25" s="185"/>
      <c r="U25" s="185"/>
      <c r="V25" s="185"/>
      <c r="W25" s="103" t="str">
        <f t="shared" si="1"/>
        <v/>
      </c>
      <c r="X25" s="189"/>
      <c r="Y25" s="84" t="str">
        <f t="shared" si="2"/>
        <v/>
      </c>
      <c r="Z25" s="106" t="str">
        <f t="shared" si="5"/>
        <v/>
      </c>
      <c r="AA25" s="54"/>
      <c r="AB25" s="53" t="str">
        <f t="shared" si="3"/>
        <v/>
      </c>
      <c r="AC25" s="55"/>
    </row>
    <row r="26" spans="1:29" x14ac:dyDescent="0.2">
      <c r="A26" s="33">
        <v>17</v>
      </c>
      <c r="B26" s="83" t="str">
        <f>IF(VLOOKUP(A26,Dados!$A$23:$B$52,2,FALSE)=0,"",VLOOKUP(A26,Dados!$A$23:$B$52,2,FALSE))</f>
        <v/>
      </c>
      <c r="C26" s="102" t="str">
        <f>IF('1.º Per.'!Y26&lt;&gt;"",'1.º Per.'!Y26,"")</f>
        <v/>
      </c>
      <c r="D26" s="186"/>
      <c r="E26" s="185"/>
      <c r="F26" s="185"/>
      <c r="G26" s="185"/>
      <c r="H26" s="185"/>
      <c r="I26" s="185"/>
      <c r="J26" s="103" t="str">
        <f t="shared" si="4"/>
        <v/>
      </c>
      <c r="K26" s="190"/>
      <c r="L26" s="185"/>
      <c r="M26" s="185"/>
      <c r="N26" s="185"/>
      <c r="O26" s="185"/>
      <c r="P26" s="185"/>
      <c r="Q26" s="103" t="str">
        <f t="shared" si="0"/>
        <v/>
      </c>
      <c r="R26" s="190"/>
      <c r="S26" s="185"/>
      <c r="T26" s="185"/>
      <c r="U26" s="185"/>
      <c r="V26" s="185"/>
      <c r="W26" s="103" t="str">
        <f t="shared" si="1"/>
        <v/>
      </c>
      <c r="X26" s="189"/>
      <c r="Y26" s="84" t="str">
        <f t="shared" si="2"/>
        <v/>
      </c>
      <c r="Z26" s="106" t="str">
        <f t="shared" si="5"/>
        <v/>
      </c>
      <c r="AA26" s="54"/>
      <c r="AB26" s="53" t="str">
        <f t="shared" si="3"/>
        <v/>
      </c>
      <c r="AC26" s="55"/>
    </row>
    <row r="27" spans="1:29" x14ac:dyDescent="0.2">
      <c r="A27" s="33">
        <v>18</v>
      </c>
      <c r="B27" s="83" t="str">
        <f>IF(VLOOKUP(A27,Dados!$A$23:$B$52,2,FALSE)=0,"",VLOOKUP(A27,Dados!$A$23:$B$52,2,FALSE))</f>
        <v/>
      </c>
      <c r="C27" s="102" t="str">
        <f>IF('1.º Per.'!Y27&lt;&gt;"",'1.º Per.'!Y27,"")</f>
        <v/>
      </c>
      <c r="D27" s="186"/>
      <c r="E27" s="185"/>
      <c r="F27" s="185"/>
      <c r="G27" s="185"/>
      <c r="H27" s="185"/>
      <c r="I27" s="185"/>
      <c r="J27" s="103" t="str">
        <f t="shared" si="4"/>
        <v/>
      </c>
      <c r="K27" s="190"/>
      <c r="L27" s="185"/>
      <c r="M27" s="185"/>
      <c r="N27" s="185"/>
      <c r="O27" s="185"/>
      <c r="P27" s="185"/>
      <c r="Q27" s="103" t="str">
        <f t="shared" si="0"/>
        <v/>
      </c>
      <c r="R27" s="190"/>
      <c r="S27" s="185"/>
      <c r="T27" s="185"/>
      <c r="U27" s="185"/>
      <c r="V27" s="185"/>
      <c r="W27" s="103" t="str">
        <f t="shared" si="1"/>
        <v/>
      </c>
      <c r="X27" s="189"/>
      <c r="Y27" s="84" t="str">
        <f t="shared" si="2"/>
        <v/>
      </c>
      <c r="Z27" s="106" t="str">
        <f t="shared" si="5"/>
        <v/>
      </c>
      <c r="AA27" s="54"/>
      <c r="AB27" s="53" t="str">
        <f t="shared" si="3"/>
        <v/>
      </c>
      <c r="AC27" s="55"/>
    </row>
    <row r="28" spans="1:29" x14ac:dyDescent="0.2">
      <c r="A28" s="33">
        <v>19</v>
      </c>
      <c r="B28" s="83" t="str">
        <f>IF(VLOOKUP(A28,Dados!$A$23:$B$52,2,FALSE)=0,"",VLOOKUP(A28,Dados!$A$23:$B$52,2,FALSE))</f>
        <v/>
      </c>
      <c r="C28" s="102" t="str">
        <f>IF('1.º Per.'!Y28&lt;&gt;"",'1.º Per.'!Y28,"")</f>
        <v/>
      </c>
      <c r="D28" s="186"/>
      <c r="E28" s="185"/>
      <c r="F28" s="185"/>
      <c r="G28" s="185"/>
      <c r="H28" s="185"/>
      <c r="I28" s="185"/>
      <c r="J28" s="103" t="str">
        <f t="shared" si="4"/>
        <v/>
      </c>
      <c r="K28" s="190"/>
      <c r="L28" s="185"/>
      <c r="M28" s="185"/>
      <c r="N28" s="185"/>
      <c r="O28" s="185"/>
      <c r="P28" s="185"/>
      <c r="Q28" s="103" t="str">
        <f t="shared" si="0"/>
        <v/>
      </c>
      <c r="R28" s="190"/>
      <c r="S28" s="185"/>
      <c r="T28" s="185"/>
      <c r="U28" s="185"/>
      <c r="V28" s="185"/>
      <c r="W28" s="103" t="str">
        <f t="shared" si="1"/>
        <v/>
      </c>
      <c r="X28" s="189"/>
      <c r="Y28" s="84" t="str">
        <f t="shared" si="2"/>
        <v/>
      </c>
      <c r="Z28" s="106" t="str">
        <f t="shared" si="5"/>
        <v/>
      </c>
      <c r="AA28" s="54"/>
      <c r="AB28" s="53" t="str">
        <f t="shared" si="3"/>
        <v/>
      </c>
      <c r="AC28" s="55"/>
    </row>
    <row r="29" spans="1:29" x14ac:dyDescent="0.2">
      <c r="A29" s="33">
        <v>20</v>
      </c>
      <c r="B29" s="83" t="str">
        <f>IF(VLOOKUP(A29,Dados!$A$23:$B$52,2,FALSE)=0,"",VLOOKUP(A29,Dados!$A$23:$B$52,2,FALSE))</f>
        <v/>
      </c>
      <c r="C29" s="102" t="str">
        <f>IF('1.º Per.'!Y29&lt;&gt;"",'1.º Per.'!Y29,"")</f>
        <v/>
      </c>
      <c r="D29" s="186"/>
      <c r="E29" s="185"/>
      <c r="F29" s="185"/>
      <c r="G29" s="185"/>
      <c r="H29" s="185"/>
      <c r="I29" s="185"/>
      <c r="J29" s="103" t="str">
        <f t="shared" si="4"/>
        <v/>
      </c>
      <c r="K29" s="190"/>
      <c r="L29" s="185"/>
      <c r="M29" s="185"/>
      <c r="N29" s="185"/>
      <c r="O29" s="185"/>
      <c r="P29" s="185"/>
      <c r="Q29" s="103" t="str">
        <f t="shared" si="0"/>
        <v/>
      </c>
      <c r="R29" s="190"/>
      <c r="S29" s="185"/>
      <c r="T29" s="185"/>
      <c r="U29" s="185"/>
      <c r="V29" s="185"/>
      <c r="W29" s="103" t="str">
        <f t="shared" si="1"/>
        <v/>
      </c>
      <c r="X29" s="189"/>
      <c r="Y29" s="84" t="str">
        <f t="shared" si="2"/>
        <v/>
      </c>
      <c r="Z29" s="106" t="str">
        <f t="shared" si="5"/>
        <v/>
      </c>
      <c r="AA29" s="54"/>
      <c r="AB29" s="53" t="str">
        <f t="shared" si="3"/>
        <v/>
      </c>
      <c r="AC29" s="55"/>
    </row>
    <row r="30" spans="1:29" x14ac:dyDescent="0.2">
      <c r="A30" s="33">
        <v>21</v>
      </c>
      <c r="B30" s="83" t="str">
        <f>IF(VLOOKUP(A30,Dados!$A$23:$B$52,2,FALSE)=0,"",VLOOKUP(A30,Dados!$A$23:$B$52,2,FALSE))</f>
        <v/>
      </c>
      <c r="C30" s="102" t="str">
        <f>IF('1.º Per.'!Y30&lt;&gt;"",'1.º Per.'!Y30,"")</f>
        <v/>
      </c>
      <c r="D30" s="186"/>
      <c r="E30" s="185"/>
      <c r="F30" s="185"/>
      <c r="G30" s="185"/>
      <c r="H30" s="185"/>
      <c r="I30" s="185"/>
      <c r="J30" s="103" t="str">
        <f t="shared" si="4"/>
        <v/>
      </c>
      <c r="K30" s="190"/>
      <c r="L30" s="185"/>
      <c r="M30" s="185"/>
      <c r="N30" s="185"/>
      <c r="O30" s="185"/>
      <c r="P30" s="185"/>
      <c r="Q30" s="103" t="str">
        <f t="shared" si="0"/>
        <v/>
      </c>
      <c r="R30" s="190"/>
      <c r="S30" s="185"/>
      <c r="T30" s="185"/>
      <c r="U30" s="185"/>
      <c r="V30" s="185"/>
      <c r="W30" s="103" t="str">
        <f t="shared" si="1"/>
        <v/>
      </c>
      <c r="X30" s="189"/>
      <c r="Y30" s="84" t="str">
        <f t="shared" si="2"/>
        <v/>
      </c>
      <c r="Z30" s="106" t="str">
        <f t="shared" si="5"/>
        <v/>
      </c>
      <c r="AA30" s="54"/>
      <c r="AB30" s="53" t="str">
        <f t="shared" si="3"/>
        <v/>
      </c>
      <c r="AC30" s="55"/>
    </row>
    <row r="31" spans="1:29" x14ac:dyDescent="0.2">
      <c r="A31" s="33">
        <v>22</v>
      </c>
      <c r="B31" s="83" t="str">
        <f>IF(VLOOKUP(A31,Dados!$A$23:$B$52,2,FALSE)=0,"",VLOOKUP(A31,Dados!$A$23:$B$52,2,FALSE))</f>
        <v/>
      </c>
      <c r="C31" s="102" t="str">
        <f>IF('1.º Per.'!Y31&lt;&gt;"",'1.º Per.'!Y31,"")</f>
        <v/>
      </c>
      <c r="D31" s="186"/>
      <c r="E31" s="185"/>
      <c r="F31" s="185"/>
      <c r="G31" s="185"/>
      <c r="H31" s="185"/>
      <c r="I31" s="185"/>
      <c r="J31" s="103" t="str">
        <f t="shared" si="4"/>
        <v/>
      </c>
      <c r="K31" s="190"/>
      <c r="L31" s="185"/>
      <c r="M31" s="185"/>
      <c r="N31" s="185"/>
      <c r="O31" s="185"/>
      <c r="P31" s="185"/>
      <c r="Q31" s="103" t="str">
        <f t="shared" si="0"/>
        <v/>
      </c>
      <c r="R31" s="190"/>
      <c r="S31" s="185"/>
      <c r="T31" s="185"/>
      <c r="U31" s="185"/>
      <c r="V31" s="185"/>
      <c r="W31" s="103" t="str">
        <f t="shared" si="1"/>
        <v/>
      </c>
      <c r="X31" s="189"/>
      <c r="Y31" s="84" t="str">
        <f t="shared" si="2"/>
        <v/>
      </c>
      <c r="Z31" s="106" t="str">
        <f t="shared" si="5"/>
        <v/>
      </c>
      <c r="AA31" s="54"/>
      <c r="AB31" s="53" t="str">
        <f t="shared" si="3"/>
        <v/>
      </c>
      <c r="AC31" s="55"/>
    </row>
    <row r="32" spans="1:29" x14ac:dyDescent="0.2">
      <c r="A32" s="33">
        <v>23</v>
      </c>
      <c r="B32" s="83" t="str">
        <f>IF(VLOOKUP(A32,Dados!$A$23:$B$52,2,FALSE)=0,"",VLOOKUP(A32,Dados!$A$23:$B$52,2,FALSE))</f>
        <v/>
      </c>
      <c r="C32" s="102" t="str">
        <f>IF('1.º Per.'!Y32&lt;&gt;"",'1.º Per.'!Y32,"")</f>
        <v/>
      </c>
      <c r="D32" s="186"/>
      <c r="E32" s="185"/>
      <c r="F32" s="185"/>
      <c r="G32" s="185"/>
      <c r="H32" s="185"/>
      <c r="I32" s="185"/>
      <c r="J32" s="103" t="str">
        <f t="shared" si="4"/>
        <v/>
      </c>
      <c r="K32" s="190"/>
      <c r="L32" s="185"/>
      <c r="M32" s="185"/>
      <c r="N32" s="185"/>
      <c r="O32" s="185"/>
      <c r="P32" s="185"/>
      <c r="Q32" s="103" t="str">
        <f t="shared" si="0"/>
        <v/>
      </c>
      <c r="R32" s="190"/>
      <c r="S32" s="185"/>
      <c r="T32" s="185"/>
      <c r="U32" s="185"/>
      <c r="V32" s="185"/>
      <c r="W32" s="103" t="str">
        <f t="shared" si="1"/>
        <v/>
      </c>
      <c r="X32" s="189"/>
      <c r="Y32" s="84" t="str">
        <f t="shared" si="2"/>
        <v/>
      </c>
      <c r="Z32" s="106" t="str">
        <f t="shared" si="5"/>
        <v/>
      </c>
      <c r="AA32" s="54"/>
      <c r="AB32" s="53" t="str">
        <f t="shared" si="3"/>
        <v/>
      </c>
      <c r="AC32" s="55"/>
    </row>
    <row r="33" spans="1:29" x14ac:dyDescent="0.2">
      <c r="A33" s="33">
        <v>24</v>
      </c>
      <c r="B33" s="83" t="str">
        <f>IF(VLOOKUP(A33,Dados!$A$23:$B$52,2,FALSE)=0,"",VLOOKUP(A33,Dados!$A$23:$B$52,2,FALSE))</f>
        <v/>
      </c>
      <c r="C33" s="102" t="str">
        <f>IF('1.º Per.'!Y33&lt;&gt;"",'1.º Per.'!Y33,"")</f>
        <v/>
      </c>
      <c r="D33" s="186"/>
      <c r="E33" s="185"/>
      <c r="F33" s="185"/>
      <c r="G33" s="185"/>
      <c r="H33" s="185"/>
      <c r="I33" s="185"/>
      <c r="J33" s="103" t="str">
        <f t="shared" si="4"/>
        <v/>
      </c>
      <c r="K33" s="190"/>
      <c r="L33" s="185"/>
      <c r="M33" s="185"/>
      <c r="N33" s="185"/>
      <c r="O33" s="185"/>
      <c r="P33" s="185"/>
      <c r="Q33" s="103" t="str">
        <f t="shared" si="0"/>
        <v/>
      </c>
      <c r="R33" s="190"/>
      <c r="S33" s="185"/>
      <c r="T33" s="185"/>
      <c r="U33" s="185"/>
      <c r="V33" s="185"/>
      <c r="W33" s="103" t="str">
        <f t="shared" si="1"/>
        <v/>
      </c>
      <c r="X33" s="189"/>
      <c r="Y33" s="84" t="str">
        <f t="shared" si="2"/>
        <v/>
      </c>
      <c r="Z33" s="106" t="str">
        <f t="shared" si="5"/>
        <v/>
      </c>
      <c r="AA33" s="54"/>
      <c r="AB33" s="53" t="str">
        <f t="shared" si="3"/>
        <v/>
      </c>
      <c r="AC33" s="55"/>
    </row>
    <row r="34" spans="1:29" x14ac:dyDescent="0.2">
      <c r="A34" s="33">
        <v>25</v>
      </c>
      <c r="B34" s="83" t="str">
        <f>IF(VLOOKUP(A34,Dados!$A$23:$B$52,2,FALSE)=0,"",VLOOKUP(A34,Dados!$A$23:$B$52,2,FALSE))</f>
        <v/>
      </c>
      <c r="C34" s="102" t="str">
        <f>IF('1.º Per.'!Y34&lt;&gt;"",'1.º Per.'!Y34,"")</f>
        <v/>
      </c>
      <c r="D34" s="186"/>
      <c r="E34" s="185"/>
      <c r="F34" s="185"/>
      <c r="G34" s="185"/>
      <c r="H34" s="185"/>
      <c r="I34" s="185"/>
      <c r="J34" s="103" t="str">
        <f t="shared" si="4"/>
        <v/>
      </c>
      <c r="K34" s="190"/>
      <c r="L34" s="185"/>
      <c r="M34" s="185"/>
      <c r="N34" s="185"/>
      <c r="O34" s="185"/>
      <c r="P34" s="185"/>
      <c r="Q34" s="103" t="str">
        <f t="shared" si="0"/>
        <v/>
      </c>
      <c r="R34" s="190"/>
      <c r="S34" s="185"/>
      <c r="T34" s="185"/>
      <c r="U34" s="185"/>
      <c r="V34" s="185"/>
      <c r="W34" s="103" t="str">
        <f t="shared" si="1"/>
        <v/>
      </c>
      <c r="X34" s="189"/>
      <c r="Y34" s="84" t="str">
        <f t="shared" si="2"/>
        <v/>
      </c>
      <c r="Z34" s="106" t="str">
        <f t="shared" si="5"/>
        <v/>
      </c>
      <c r="AA34" s="54"/>
      <c r="AB34" s="53" t="str">
        <f t="shared" si="3"/>
        <v/>
      </c>
      <c r="AC34" s="55"/>
    </row>
    <row r="35" spans="1:29" x14ac:dyDescent="0.2">
      <c r="A35" s="33">
        <v>26</v>
      </c>
      <c r="B35" s="83" t="str">
        <f>IF(VLOOKUP(A35,Dados!$A$23:$B$52,2,FALSE)=0,"",VLOOKUP(A35,Dados!$A$23:$B$52,2,FALSE))</f>
        <v/>
      </c>
      <c r="C35" s="102" t="str">
        <f>IF('1.º Per.'!Y35&lt;&gt;"",'1.º Per.'!Y35,"")</f>
        <v/>
      </c>
      <c r="D35" s="186"/>
      <c r="E35" s="185"/>
      <c r="F35" s="185"/>
      <c r="G35" s="185"/>
      <c r="H35" s="185"/>
      <c r="I35" s="185"/>
      <c r="J35" s="103" t="str">
        <f t="shared" si="4"/>
        <v/>
      </c>
      <c r="K35" s="190"/>
      <c r="L35" s="185"/>
      <c r="M35" s="185"/>
      <c r="N35" s="185"/>
      <c r="O35" s="185"/>
      <c r="P35" s="185"/>
      <c r="Q35" s="103" t="str">
        <f t="shared" si="0"/>
        <v/>
      </c>
      <c r="R35" s="190"/>
      <c r="S35" s="185"/>
      <c r="T35" s="185"/>
      <c r="U35" s="185"/>
      <c r="V35" s="185"/>
      <c r="W35" s="103" t="str">
        <f t="shared" si="1"/>
        <v/>
      </c>
      <c r="X35" s="189"/>
      <c r="Y35" s="84" t="str">
        <f t="shared" si="2"/>
        <v/>
      </c>
      <c r="Z35" s="106" t="str">
        <f t="shared" si="5"/>
        <v/>
      </c>
      <c r="AA35" s="54"/>
      <c r="AB35" s="53" t="str">
        <f t="shared" si="3"/>
        <v/>
      </c>
      <c r="AC35" s="55"/>
    </row>
    <row r="36" spans="1:29" x14ac:dyDescent="0.2">
      <c r="A36" s="33">
        <v>27</v>
      </c>
      <c r="B36" s="83" t="str">
        <f>IF(VLOOKUP(A36,Dados!$A$23:$B$52,2,FALSE)=0,"",VLOOKUP(A36,Dados!$A$23:$B$52,2,FALSE))</f>
        <v/>
      </c>
      <c r="C36" s="102" t="str">
        <f>IF('1.º Per.'!Y36&lt;&gt;"",'1.º Per.'!Y36,"")</f>
        <v/>
      </c>
      <c r="D36" s="186"/>
      <c r="E36" s="185"/>
      <c r="F36" s="185"/>
      <c r="G36" s="185"/>
      <c r="H36" s="185"/>
      <c r="I36" s="185"/>
      <c r="J36" s="103" t="str">
        <f t="shared" si="4"/>
        <v/>
      </c>
      <c r="K36" s="190"/>
      <c r="L36" s="185"/>
      <c r="M36" s="185"/>
      <c r="N36" s="185"/>
      <c r="O36" s="185"/>
      <c r="P36" s="185"/>
      <c r="Q36" s="103" t="str">
        <f t="shared" si="0"/>
        <v/>
      </c>
      <c r="R36" s="190"/>
      <c r="S36" s="185"/>
      <c r="T36" s="185"/>
      <c r="U36" s="185"/>
      <c r="V36" s="185"/>
      <c r="W36" s="103" t="str">
        <f t="shared" si="1"/>
        <v/>
      </c>
      <c r="X36" s="189"/>
      <c r="Y36" s="84" t="str">
        <f t="shared" si="2"/>
        <v/>
      </c>
      <c r="Z36" s="106" t="str">
        <f t="shared" si="5"/>
        <v/>
      </c>
      <c r="AA36" s="54"/>
      <c r="AB36" s="53" t="str">
        <f t="shared" si="3"/>
        <v/>
      </c>
      <c r="AC36" s="55"/>
    </row>
    <row r="37" spans="1:29" x14ac:dyDescent="0.2">
      <c r="A37" s="33">
        <v>28</v>
      </c>
      <c r="B37" s="83" t="str">
        <f>IF(VLOOKUP(A37,Dados!$A$23:$B$52,2,FALSE)=0,"",VLOOKUP(A37,Dados!$A$23:$B$52,2,FALSE))</f>
        <v/>
      </c>
      <c r="C37" s="102" t="str">
        <f>IF('1.º Per.'!Y37&lt;&gt;"",'1.º Per.'!Y37,"")</f>
        <v/>
      </c>
      <c r="D37" s="186"/>
      <c r="E37" s="185"/>
      <c r="F37" s="185"/>
      <c r="G37" s="185"/>
      <c r="H37" s="185"/>
      <c r="I37" s="185"/>
      <c r="J37" s="103" t="str">
        <f t="shared" si="4"/>
        <v/>
      </c>
      <c r="K37" s="190"/>
      <c r="L37" s="185"/>
      <c r="M37" s="185"/>
      <c r="N37" s="185"/>
      <c r="O37" s="185"/>
      <c r="P37" s="185"/>
      <c r="Q37" s="103" t="str">
        <f t="shared" si="0"/>
        <v/>
      </c>
      <c r="R37" s="190"/>
      <c r="S37" s="185"/>
      <c r="T37" s="185"/>
      <c r="U37" s="185"/>
      <c r="V37" s="185"/>
      <c r="W37" s="103" t="str">
        <f t="shared" si="1"/>
        <v/>
      </c>
      <c r="X37" s="189"/>
      <c r="Y37" s="84" t="str">
        <f t="shared" si="2"/>
        <v/>
      </c>
      <c r="Z37" s="106" t="str">
        <f t="shared" si="5"/>
        <v/>
      </c>
      <c r="AA37" s="54"/>
      <c r="AB37" s="53" t="str">
        <f t="shared" si="3"/>
        <v/>
      </c>
      <c r="AC37" s="55"/>
    </row>
    <row r="38" spans="1:29" x14ac:dyDescent="0.2">
      <c r="A38" s="33">
        <v>29</v>
      </c>
      <c r="B38" s="83" t="str">
        <f>IF(VLOOKUP(A38,Dados!$A$23:$B$52,2,FALSE)=0,"",VLOOKUP(A38,Dados!$A$23:$B$52,2,FALSE))</f>
        <v/>
      </c>
      <c r="C38" s="102" t="str">
        <f>IF('1.º Per.'!Y38&lt;&gt;"",'1.º Per.'!Y38,"")</f>
        <v/>
      </c>
      <c r="D38" s="186"/>
      <c r="E38" s="185"/>
      <c r="F38" s="185"/>
      <c r="G38" s="185"/>
      <c r="H38" s="185"/>
      <c r="I38" s="185"/>
      <c r="J38" s="103" t="str">
        <f t="shared" si="4"/>
        <v/>
      </c>
      <c r="K38" s="190"/>
      <c r="L38" s="185"/>
      <c r="M38" s="185"/>
      <c r="N38" s="185"/>
      <c r="O38" s="185"/>
      <c r="P38" s="185"/>
      <c r="Q38" s="103" t="str">
        <f t="shared" si="0"/>
        <v/>
      </c>
      <c r="R38" s="190"/>
      <c r="S38" s="185"/>
      <c r="T38" s="185"/>
      <c r="U38" s="185"/>
      <c r="V38" s="185"/>
      <c r="W38" s="103" t="str">
        <f t="shared" si="1"/>
        <v/>
      </c>
      <c r="X38" s="189"/>
      <c r="Y38" s="84" t="str">
        <f t="shared" si="2"/>
        <v/>
      </c>
      <c r="Z38" s="106" t="str">
        <f t="shared" si="5"/>
        <v/>
      </c>
      <c r="AA38" s="54"/>
      <c r="AB38" s="53" t="str">
        <f t="shared" si="3"/>
        <v/>
      </c>
      <c r="AC38" s="55"/>
    </row>
    <row r="39" spans="1:29" x14ac:dyDescent="0.2">
      <c r="A39" s="33">
        <v>30</v>
      </c>
      <c r="B39" s="83" t="str">
        <f>IF(VLOOKUP(A39,Dados!$A$23:$B$52,2,FALSE)=0,"",VLOOKUP(A39,Dados!$A$23:$B$52,2,FALSE))</f>
        <v/>
      </c>
      <c r="C39" s="102" t="str">
        <f>IF('1.º Per.'!Y39&lt;&gt;"",'1.º Per.'!Y39,"")</f>
        <v/>
      </c>
      <c r="D39" s="186"/>
      <c r="E39" s="185"/>
      <c r="F39" s="185"/>
      <c r="G39" s="185"/>
      <c r="H39" s="185"/>
      <c r="I39" s="185"/>
      <c r="J39" s="103" t="str">
        <f t="shared" si="4"/>
        <v/>
      </c>
      <c r="K39" s="190"/>
      <c r="L39" s="185"/>
      <c r="M39" s="185"/>
      <c r="N39" s="185"/>
      <c r="O39" s="185"/>
      <c r="P39" s="185"/>
      <c r="Q39" s="103" t="str">
        <f t="shared" si="0"/>
        <v/>
      </c>
      <c r="R39" s="190"/>
      <c r="S39" s="185"/>
      <c r="T39" s="185"/>
      <c r="U39" s="185"/>
      <c r="V39" s="185"/>
      <c r="W39" s="103" t="str">
        <f t="shared" si="1"/>
        <v/>
      </c>
      <c r="X39" s="189"/>
      <c r="Y39" s="84" t="str">
        <f t="shared" si="2"/>
        <v/>
      </c>
      <c r="Z39" s="106" t="str">
        <f t="shared" si="5"/>
        <v/>
      </c>
      <c r="AA39" s="54"/>
      <c r="AB39" s="53" t="str">
        <f t="shared" si="3"/>
        <v/>
      </c>
      <c r="AC39" s="55"/>
    </row>
    <row r="40" spans="1:29" x14ac:dyDescent="0.2">
      <c r="A40" s="33">
        <v>31</v>
      </c>
      <c r="B40" s="83" t="str">
        <f>IF(VLOOKUP(A40,Dados!$A$23:$B$54,2,FALSE)=0,"",VLOOKUP(A40,Dados!$A$23:$B$54,2,FALSE))</f>
        <v/>
      </c>
      <c r="C40" s="102" t="str">
        <f>IF('1.º Per.'!Y40&lt;&gt;"",'1.º Per.'!Y40,"")</f>
        <v/>
      </c>
      <c r="D40" s="186"/>
      <c r="E40" s="185"/>
      <c r="F40" s="185"/>
      <c r="G40" s="185"/>
      <c r="H40" s="185"/>
      <c r="I40" s="185"/>
      <c r="J40" s="103" t="str">
        <f>IF(B40&lt;&gt;"",D40*$D$8+E40*$E$8+F40*$F$8+G40*$G$8+H40*$H$8+I40*$I$8,"")</f>
        <v/>
      </c>
      <c r="K40" s="190"/>
      <c r="L40" s="185"/>
      <c r="M40" s="185"/>
      <c r="N40" s="185"/>
      <c r="O40" s="185"/>
      <c r="P40" s="185"/>
      <c r="Q40" s="103" t="str">
        <f>IF(B40&lt;&gt;"",K40*$K$8+L40*$L$8+M40*$M$8+N40*$N$8+O40*$O$8+P40*$P$8,"")</f>
        <v/>
      </c>
      <c r="R40" s="190"/>
      <c r="S40" s="185"/>
      <c r="T40" s="185"/>
      <c r="U40" s="185"/>
      <c r="V40" s="185"/>
      <c r="W40" s="103" t="str">
        <f>IF(B40&lt;&gt;"",R40*$R$8+S40*$S$8+T40*$T$8+U40*$U$8+V40*$V$8,"")</f>
        <v/>
      </c>
      <c r="X40" s="189"/>
      <c r="Y40" s="84" t="str">
        <f>IF(ISERROR(IF(AND($J$7&lt;&gt;"",$Q$7&lt;&gt;"",$W$7&lt;&gt;"",SUM($D$8:$I$8)=100%,SUM($K$8:$P$8)=100%,SUM($R$8:$V$8)=100%),J40*$J$7+Q40*$Q$7+W40*$W$7,"")),"",IF(AND($J$7&lt;&gt;"",$Q$7&lt;&gt;"",$W$7&lt;&gt;"",SUM($D$8:$I$8)=100%,SUM($K$8:$P$8)=100%,SUM($R$8:$V$8)=100%),J40*$J$7+Q40*$Q$7+W40*$W$7,""))</f>
        <v/>
      </c>
      <c r="Z40" s="106" t="str">
        <f>IF(Y40&lt;&gt;"",IF(Y40&lt;9.5,"n","p"),"")</f>
        <v/>
      </c>
      <c r="AA40" s="54"/>
      <c r="AB40" s="53" t="str">
        <f>IF(Z40&lt;&gt;"",ROUND(Y40,0),"")</f>
        <v/>
      </c>
      <c r="AC40" s="55"/>
    </row>
    <row r="41" spans="1:29" x14ac:dyDescent="0.2">
      <c r="A41" s="33">
        <v>32</v>
      </c>
      <c r="B41" s="83" t="str">
        <f>IF(VLOOKUP(A41,Dados!$A$23:$B$54,2,FALSE)=0,"",VLOOKUP(A41,Dados!$A$23:$B$54,2,FALSE))</f>
        <v/>
      </c>
      <c r="C41" s="102" t="str">
        <f>IF('1.º Per.'!Y41&lt;&gt;"",'1.º Per.'!Y41,"")</f>
        <v/>
      </c>
      <c r="D41" s="186"/>
      <c r="E41" s="185"/>
      <c r="F41" s="185"/>
      <c r="G41" s="185"/>
      <c r="H41" s="185"/>
      <c r="I41" s="185"/>
      <c r="J41" s="103" t="str">
        <f>IF(B41&lt;&gt;"",D41*$D$8+E41*$E$8+F41*$F$8+G41*$G$8+H41*$H$8+I41*$I$8,"")</f>
        <v/>
      </c>
      <c r="K41" s="190"/>
      <c r="L41" s="185"/>
      <c r="M41" s="185"/>
      <c r="N41" s="185"/>
      <c r="O41" s="185"/>
      <c r="P41" s="185"/>
      <c r="Q41" s="103" t="str">
        <f>IF(B41&lt;&gt;"",K41*$K$8+L41*$L$8+M41*$M$8+N41*$N$8+O41*$O$8+P41*$P$8,"")</f>
        <v/>
      </c>
      <c r="R41" s="190"/>
      <c r="S41" s="185"/>
      <c r="T41" s="185"/>
      <c r="U41" s="185"/>
      <c r="V41" s="185"/>
      <c r="W41" s="103" t="str">
        <f>IF(B41&lt;&gt;"",R41*$R$8+S41*$S$8+T41*$T$8+U41*$U$8+V41*$V$8,"")</f>
        <v/>
      </c>
      <c r="X41" s="189"/>
      <c r="Y41" s="84" t="str">
        <f>IF(ISERROR(IF(AND($J$7&lt;&gt;"",$Q$7&lt;&gt;"",$W$7&lt;&gt;"",SUM($D$8:$I$8)=100%,SUM($K$8:$P$8)=100%,SUM($R$8:$V$8)=100%),J41*$J$7+Q41*$Q$7+W41*$W$7,"")),"",IF(AND($J$7&lt;&gt;"",$Q$7&lt;&gt;"",$W$7&lt;&gt;"",SUM($D$8:$I$8)=100%,SUM($K$8:$P$8)=100%,SUM($R$8:$V$8)=100%),J41*$J$7+Q41*$Q$7+W41*$W$7,""))</f>
        <v/>
      </c>
      <c r="Z41" s="106" t="str">
        <f>IF(Y41&lt;&gt;"",IF(Y41&lt;9.5,"n","p"),"")</f>
        <v/>
      </c>
      <c r="AA41" s="54"/>
      <c r="AB41" s="53" t="str">
        <f>IF(Z41&lt;&gt;"",ROUND(Y41,0),"")</f>
        <v/>
      </c>
      <c r="AC41" s="55"/>
    </row>
    <row r="42" spans="1:29" ht="15" customHeight="1" x14ac:dyDescent="0.2"/>
    <row r="44" spans="1:29" x14ac:dyDescent="0.2">
      <c r="B44" s="11" t="s">
        <v>42</v>
      </c>
      <c r="C44" s="85">
        <f>COUNTIF(Z10:Z39,"p")</f>
        <v>0</v>
      </c>
      <c r="D44" s="79"/>
      <c r="E44" s="86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56"/>
      <c r="AA44" s="56"/>
      <c r="AB44" s="56"/>
    </row>
    <row r="45" spans="1:29" x14ac:dyDescent="0.2">
      <c r="A45" s="80"/>
      <c r="B45" s="11" t="s">
        <v>43</v>
      </c>
      <c r="C45" s="88" t="str">
        <f>IF(ISERROR(C44/SUM($C$44,$C$47)),"",C44/SUM($C$44,$C$47))</f>
        <v/>
      </c>
      <c r="D45" s="79"/>
      <c r="E45" s="86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56"/>
      <c r="AA45" s="56"/>
      <c r="AB45" s="56"/>
    </row>
    <row r="46" spans="1:29" x14ac:dyDescent="0.2">
      <c r="A46" s="80"/>
      <c r="B46" s="38"/>
      <c r="C46" s="89"/>
      <c r="D46" s="79"/>
      <c r="E46" s="86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56"/>
      <c r="AA46" s="56"/>
      <c r="AB46" s="56"/>
    </row>
    <row r="47" spans="1:29" x14ac:dyDescent="0.2">
      <c r="A47" s="80"/>
      <c r="B47" s="11" t="s">
        <v>41</v>
      </c>
      <c r="C47" s="85">
        <f>COUNTIF(Z10:Z39,"n")</f>
        <v>0</v>
      </c>
      <c r="D47" s="79"/>
      <c r="E47" s="86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56"/>
      <c r="AA47" s="56"/>
      <c r="AB47" s="56"/>
    </row>
    <row r="48" spans="1:29" x14ac:dyDescent="0.2">
      <c r="A48" s="80"/>
      <c r="B48" s="11" t="s">
        <v>26</v>
      </c>
      <c r="C48" s="88" t="str">
        <f>IF(ISERROR(C47/SUM($C$44,$C$47)),"",C47/SUM($C$44,$C$47))</f>
        <v/>
      </c>
      <c r="D48" s="79"/>
      <c r="E48" s="86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56"/>
      <c r="AA48" s="56"/>
      <c r="AB48" s="56"/>
    </row>
    <row r="49" spans="2:28" x14ac:dyDescent="0.2">
      <c r="B49" s="90"/>
      <c r="C49" s="81"/>
      <c r="D49" s="81"/>
      <c r="E49" s="91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T49" s="90"/>
      <c r="U49" s="90"/>
      <c r="V49" s="90"/>
      <c r="W49" s="90"/>
      <c r="X49" s="90"/>
      <c r="Y49" s="90"/>
      <c r="Z49" s="57"/>
      <c r="AA49" s="57"/>
      <c r="AB49" s="57"/>
    </row>
    <row r="50" spans="2:28" x14ac:dyDescent="0.2">
      <c r="B50" s="11" t="s">
        <v>33</v>
      </c>
      <c r="C50" s="187"/>
    </row>
    <row r="51" spans="2:28" x14ac:dyDescent="0.2">
      <c r="B51" s="11" t="s">
        <v>27</v>
      </c>
      <c r="C51" s="187"/>
    </row>
  </sheetData>
  <sheetProtection selectLockedCells="1"/>
  <dataConsolidate/>
  <mergeCells count="14">
    <mergeCell ref="J8:J9"/>
    <mergeCell ref="Q8:Q9"/>
    <mergeCell ref="A6:B6"/>
    <mergeCell ref="AA7:AB7"/>
    <mergeCell ref="D7:G7"/>
    <mergeCell ref="H7:I7"/>
    <mergeCell ref="W8:W9"/>
    <mergeCell ref="X8:X9"/>
    <mergeCell ref="Y8:Y9"/>
    <mergeCell ref="X7:Y7"/>
    <mergeCell ref="O7:P7"/>
    <mergeCell ref="U7:V7"/>
    <mergeCell ref="K7:N7"/>
    <mergeCell ref="R7:T7"/>
  </mergeCells>
  <phoneticPr fontId="18" type="noConversion"/>
  <conditionalFormatting sqref="K9:P9 A9:I9 R9:V9 Z9:IV9">
    <cfRule type="expression" dxfId="54" priority="106" stopIfTrue="1">
      <formula>A$9&lt;&gt;""</formula>
    </cfRule>
  </conditionalFormatting>
  <conditionalFormatting sqref="D10:D41">
    <cfRule type="expression" dxfId="53" priority="108" stopIfTrue="1">
      <formula>$D10&lt;&gt;""</formula>
    </cfRule>
  </conditionalFormatting>
  <conditionalFormatting sqref="E10:E41">
    <cfRule type="expression" dxfId="52" priority="109" stopIfTrue="1">
      <formula>$E10&lt;&gt;""</formula>
    </cfRule>
  </conditionalFormatting>
  <conditionalFormatting sqref="F10:F41">
    <cfRule type="expression" dxfId="51" priority="110" stopIfTrue="1">
      <formula>$F10&lt;&gt;""</formula>
    </cfRule>
  </conditionalFormatting>
  <conditionalFormatting sqref="G10:G41">
    <cfRule type="expression" dxfId="50" priority="111" stopIfTrue="1">
      <formula>$G10&lt;&gt;""</formula>
    </cfRule>
  </conditionalFormatting>
  <conditionalFormatting sqref="H10:H41">
    <cfRule type="expression" dxfId="49" priority="112" stopIfTrue="1">
      <formula>$H10&lt;&gt;""</formula>
    </cfRule>
  </conditionalFormatting>
  <conditionalFormatting sqref="I10:I41">
    <cfRule type="expression" dxfId="48" priority="113" stopIfTrue="1">
      <formula>$I10&lt;&gt;""</formula>
    </cfRule>
  </conditionalFormatting>
  <conditionalFormatting sqref="K10:K41">
    <cfRule type="expression" dxfId="47" priority="114" stopIfTrue="1">
      <formula>$K10&lt;&gt;""</formula>
    </cfRule>
  </conditionalFormatting>
  <conditionalFormatting sqref="L10:L41">
    <cfRule type="expression" dxfId="46" priority="115" stopIfTrue="1">
      <formula>$L10</formula>
    </cfRule>
  </conditionalFormatting>
  <conditionalFormatting sqref="M10:M41">
    <cfRule type="expression" dxfId="45" priority="116" stopIfTrue="1">
      <formula>$M10&lt;&gt;""</formula>
    </cfRule>
  </conditionalFormatting>
  <conditionalFormatting sqref="N10:N41">
    <cfRule type="expression" dxfId="44" priority="117" stopIfTrue="1">
      <formula>$N10&lt;&gt;""</formula>
    </cfRule>
  </conditionalFormatting>
  <conditionalFormatting sqref="O10:O41">
    <cfRule type="expression" dxfId="43" priority="118" stopIfTrue="1">
      <formula>$O10&lt;&gt;""</formula>
    </cfRule>
  </conditionalFormatting>
  <conditionalFormatting sqref="P10:P41">
    <cfRule type="expression" dxfId="42" priority="119" stopIfTrue="1">
      <formula>$P10&lt;&gt;""</formula>
    </cfRule>
  </conditionalFormatting>
  <conditionalFormatting sqref="R10:R41">
    <cfRule type="expression" dxfId="41" priority="120" stopIfTrue="1">
      <formula>$R10&lt;&gt;""</formula>
    </cfRule>
  </conditionalFormatting>
  <conditionalFormatting sqref="S10:S41">
    <cfRule type="expression" dxfId="40" priority="121" stopIfTrue="1">
      <formula>$S10&lt;&gt;""</formula>
    </cfRule>
  </conditionalFormatting>
  <conditionalFormatting sqref="T10:T41">
    <cfRule type="expression" dxfId="39" priority="122" stopIfTrue="1">
      <formula>$T10&lt;&gt;""</formula>
    </cfRule>
  </conditionalFormatting>
  <conditionalFormatting sqref="U10:U41">
    <cfRule type="expression" dxfId="38" priority="123" stopIfTrue="1">
      <formula>$U10&lt;&gt;""</formula>
    </cfRule>
  </conditionalFormatting>
  <conditionalFormatting sqref="V10:V41">
    <cfRule type="expression" dxfId="37" priority="124" stopIfTrue="1">
      <formula>$V10&lt;&gt;""</formula>
    </cfRule>
  </conditionalFormatting>
  <conditionalFormatting sqref="X10:X41">
    <cfRule type="expression" dxfId="36" priority="125" stopIfTrue="1">
      <formula>$X10&lt;&gt;""</formula>
    </cfRule>
  </conditionalFormatting>
  <conditionalFormatting sqref="J7 Q7 W7">
    <cfRule type="expression" dxfId="35" priority="126" stopIfTrue="1">
      <formula>OR(SUM($J$7,$Q$7,$W$7)&gt;100%,AND(SUM($J$7,$Q$7,$W$7)&gt;0%,(SUM($J$7,$Q$7,$W$7)&lt;100%)))</formula>
    </cfRule>
  </conditionalFormatting>
  <conditionalFormatting sqref="J7">
    <cfRule type="expression" dxfId="34" priority="44" stopIfTrue="1">
      <formula>OR(SUM($J$7,$Q$7,$W$7)&gt;100%,AND(SUM($J$7,$Q$7,$W$7)&gt;0%,(SUM($J$7,$Q$7,$W$7)&lt;100%)))</formula>
    </cfRule>
  </conditionalFormatting>
  <conditionalFormatting sqref="Q7">
    <cfRule type="expression" dxfId="33" priority="43" stopIfTrue="1">
      <formula>OR(SUM($J$7,$Q$7,$W$7)&gt;100%,AND(SUM($J$7,$Q$7,$W$7)&gt;0%,(SUM($J$7,$Q$7,$W$7)&lt;100%)))</formula>
    </cfRule>
  </conditionalFormatting>
  <conditionalFormatting sqref="W7">
    <cfRule type="expression" dxfId="32" priority="42" stopIfTrue="1">
      <formula>OR(SUM($J$7,$Q$7,$W$7)&gt;100%,AND(SUM($J$7,$Q$7,$W$7)&gt;0%,(SUM($J$7,$Q$7,$W$7)&lt;100%)))</formula>
    </cfRule>
  </conditionalFormatting>
  <conditionalFormatting sqref="D8:I8">
    <cfRule type="expression" dxfId="31" priority="3" stopIfTrue="1">
      <formula>OR(SUM($D$8,$E$8,$F$8,$G$8,$H$8,$I$8)&gt;100%,AND(SUM($D$8,$E$8,$F$8,$G$8,$H$8,$I$8)&gt;0%,(SUM($D$8,$E$8,$F$8,$G$8,$H$8,$I$8)&lt;100%)))</formula>
    </cfRule>
  </conditionalFormatting>
  <conditionalFormatting sqref="K8:P8">
    <cfRule type="expression" dxfId="30" priority="2" stopIfTrue="1">
      <formula>OR(SUM($K$8,$L$8,$M$8,$N$8,$O$8,$P$8)&gt;100%,AND(SUM($K$8,$L$8,$M$8,$N$8,$O$8,$P$8)&gt;0%,(SUM($K$8,$L$8,$M$8,$N$8,$O$8,$P$8)&lt;100%)))</formula>
    </cfRule>
  </conditionalFormatting>
  <conditionalFormatting sqref="R8:V8">
    <cfRule type="expression" dxfId="29" priority="1" stopIfTrue="1">
      <formula>OR(SUM($R$8,$S$8,$T$8,$U$8,$V$8)&gt;100%,AND(SUM($R$8,$S$8,$T$8,$U$8,$V$8)&gt;0%,(SUM($R$8,$S$8,$T$8,$U$8,$V$8)&lt;100%)))</formula>
    </cfRule>
  </conditionalFormatting>
  <dataValidations count="7">
    <dataValidation type="custom" errorStyle="information" allowBlank="1" showErrorMessage="1" errorTitle="Atenção!" error="O número de aulas que leccionou é superior ao número de aulas que foi prevista._x000a_Clique em ok se confirma este valor e em cancel se deseja alterá-lo." sqref="C51">
      <formula1>C51&lt;=C50</formula1>
    </dataValidation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D1">
      <formula1>AD1&lt;&gt;100</formula1>
    </dataValidation>
    <dataValidation errorStyle="warning" allowBlank="1" showInputMessage="1" errorTitle="Atenção!" error="Por favor rectifique as ponderações atribuídas a cada parâmetro. A soma das ponderações deve ser igual a 100%." sqref="D8:I8"/>
    <dataValidation type="decimal" allowBlank="1" showInputMessage="1" showErrorMessage="1" errorTitle="Atenção!" error="O valor que introduziu é superior a 20." sqref="D10:I41 K10:P41">
      <formula1>0</formula1>
      <formula2>20</formula2>
    </dataValidation>
    <dataValidation type="decimal" allowBlank="1" showInputMessage="1" showErrorMessage="1" errorTitle="Atenção" error="O valor que introduziu é superior a 20." sqref="R10:V41">
      <formula1>0</formula1>
      <formula2>20</formula2>
    </dataValidation>
    <dataValidation type="whole" allowBlank="1" showInputMessage="1" showErrorMessage="1" errorTitle="Atenção!" error="A avaliação tem que estar compreendida entre 1 e 20." sqref="X10:X41">
      <formula1>1</formula1>
      <formula2>20</formula2>
    </dataValidation>
    <dataValidation allowBlank="1" showInputMessage="1" showErrorMessage="1" errorTitle="Atenção!" error="A avaliação tem que estar compreendida entre 1 e 5." sqref="C10:C41"/>
  </dataValidations>
  <pageMargins left="0.70866141732283472" right="0.70866141732283472" top="0.59055118110236227" bottom="0.74803149606299213" header="0.31496062992125984" footer="0.31496062992125984"/>
  <pageSetup paperSize="8" scale="70" orientation="landscape" r:id="rId1"/>
  <headerFooter alignWithMargins="0">
    <oddFooter>&amp;L&amp;"Arial,Normal"&amp;8&amp;D&amp;C&amp;"Arial,Normal"&amp;8&amp;F&amp;R&amp;"Arial,Normal"&amp;8REGCD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0.59999389629810485"/>
  </sheetPr>
  <dimension ref="A1:M41"/>
  <sheetViews>
    <sheetView topLeftCell="A4" zoomScaleNormal="100" workbookViewId="0">
      <selection activeCell="C10" sqref="C10"/>
    </sheetView>
  </sheetViews>
  <sheetFormatPr defaultRowHeight="15" x14ac:dyDescent="0.25"/>
  <cols>
    <col min="1" max="1" width="4.42578125" style="9" bestFit="1" customWidth="1"/>
    <col min="2" max="2" width="8.5703125" style="9" bestFit="1" customWidth="1"/>
    <col min="3" max="3" width="26.7109375" style="9" customWidth="1"/>
    <col min="4" max="4" width="12.28515625" style="19" bestFit="1" customWidth="1"/>
    <col min="5" max="5" width="12.28515625" style="9" customWidth="1"/>
    <col min="6" max="6" width="11.42578125" style="9" customWidth="1"/>
    <col min="7" max="7" width="17.5703125" style="9" customWidth="1"/>
    <col min="8" max="8" width="11.42578125" style="9" customWidth="1"/>
    <col min="9" max="16384" width="9.140625" style="9"/>
  </cols>
  <sheetData>
    <row r="1" spans="1:13" ht="12.75" customHeight="1" x14ac:dyDescent="0.25">
      <c r="A1" s="74"/>
      <c r="D1" s="9"/>
    </row>
    <row r="2" spans="1:13" ht="15" customHeight="1" x14ac:dyDescent="0.25">
      <c r="A2" s="74"/>
      <c r="B2" s="25" t="str">
        <f>IF(Dados!$B$7&lt;&gt;"",Dados!$B$7,"")</f>
        <v/>
      </c>
      <c r="C2" s="15"/>
      <c r="D2" s="15"/>
      <c r="E2" s="15"/>
      <c r="F2" s="15"/>
      <c r="G2" s="74"/>
      <c r="H2" s="74"/>
      <c r="I2" s="74"/>
      <c r="J2" s="74"/>
      <c r="K2" s="74"/>
      <c r="L2" s="74"/>
      <c r="M2" s="74"/>
    </row>
    <row r="3" spans="1:13" ht="6.75" customHeight="1" x14ac:dyDescent="0.25">
      <c r="A3" s="74"/>
      <c r="B3" s="75"/>
      <c r="C3" s="74"/>
      <c r="D3" s="74"/>
      <c r="E3" s="74"/>
      <c r="F3" s="74"/>
      <c r="G3" s="2"/>
      <c r="H3" s="74"/>
      <c r="I3" s="74"/>
      <c r="J3" s="74"/>
      <c r="K3" s="74"/>
      <c r="L3" s="74"/>
      <c r="M3" s="74"/>
    </row>
    <row r="4" spans="1:13" x14ac:dyDescent="0.25">
      <c r="A4" s="74"/>
      <c r="B4" s="29" t="s">
        <v>19</v>
      </c>
      <c r="C4" s="76" t="str">
        <f>IF(Dados!$B$13&lt;&gt;"",Dados!$B$13,"")</f>
        <v/>
      </c>
      <c r="D4" s="29" t="s">
        <v>20</v>
      </c>
      <c r="E4" s="78" t="str">
        <f>IF(Dados!$B$10&lt;&gt;"",Dados!$B$10,"")</f>
        <v/>
      </c>
      <c r="F4" s="92"/>
      <c r="G4" s="5"/>
      <c r="H4" s="2"/>
      <c r="I4" s="78"/>
      <c r="K4" s="74"/>
      <c r="M4" s="74"/>
    </row>
    <row r="5" spans="1:13" x14ac:dyDescent="0.25">
      <c r="A5" s="74"/>
      <c r="B5" s="29" t="s">
        <v>6</v>
      </c>
      <c r="C5" s="77" t="str">
        <f>IF(Dados!$B$16&lt;&gt;"",Dados!$B$16,"")</f>
        <v/>
      </c>
      <c r="D5" s="29" t="s">
        <v>21</v>
      </c>
      <c r="E5" s="76">
        <v>2</v>
      </c>
      <c r="F5" s="92"/>
      <c r="G5" s="5"/>
      <c r="H5" s="74"/>
    </row>
    <row r="6" spans="1:13" x14ac:dyDescent="0.25">
      <c r="D6" s="9"/>
    </row>
    <row r="7" spans="1:13" ht="3.75" customHeight="1" x14ac:dyDescent="0.25">
      <c r="D7" s="9"/>
    </row>
    <row r="8" spans="1:13" ht="8.25" customHeight="1" x14ac:dyDescent="0.25">
      <c r="D8" s="9"/>
    </row>
    <row r="9" spans="1:13" ht="33.75" customHeight="1" x14ac:dyDescent="0.25">
      <c r="B9" s="181" t="s">
        <v>0</v>
      </c>
      <c r="C9" s="182" t="s">
        <v>2</v>
      </c>
      <c r="D9" s="181" t="s">
        <v>9</v>
      </c>
      <c r="E9" s="181" t="s">
        <v>10</v>
      </c>
      <c r="F9" s="181" t="s">
        <v>13</v>
      </c>
      <c r="G9" s="181" t="s">
        <v>25</v>
      </c>
      <c r="H9" s="18"/>
    </row>
    <row r="10" spans="1:13" ht="23.25" customHeight="1" x14ac:dyDescent="0.25">
      <c r="B10" s="33">
        <v>1</v>
      </c>
      <c r="C10" s="28" t="str">
        <f>IF('1.º Per.'!B10&lt;&gt;"",'1.º Per.'!B10,"")</f>
        <v/>
      </c>
      <c r="D10" s="93" t="str">
        <f>IF('2.º Per.'!J10&lt;&gt;"",'2.º Per.'!J10,"")</f>
        <v/>
      </c>
      <c r="E10" s="93" t="str">
        <f>IF('2.º Per.'!Q10&lt;&gt;"",'2.º Per.'!Q10,"")</f>
        <v/>
      </c>
      <c r="F10" s="93" t="str">
        <f>IF('2.º Per.'!W10&lt;&gt;"",'2.º Per.'!W10,"")</f>
        <v/>
      </c>
      <c r="G10" s="20" t="str">
        <f>IF('2.º Per.'!Y10&lt;&gt;"",'2.º Per.'!Y10,"")</f>
        <v/>
      </c>
    </row>
    <row r="11" spans="1:13" ht="23.25" customHeight="1" x14ac:dyDescent="0.25">
      <c r="B11" s="33">
        <v>2</v>
      </c>
      <c r="C11" s="28" t="str">
        <f>IF('1.º Per.'!B11&lt;&gt;"",'1.º Per.'!B11,"")</f>
        <v/>
      </c>
      <c r="D11" s="93" t="str">
        <f>IF('2.º Per.'!J11&lt;&gt;"",'2.º Per.'!J11,"")</f>
        <v/>
      </c>
      <c r="E11" s="93" t="str">
        <f>IF('2.º Per.'!Q11&lt;&gt;"",'2.º Per.'!Q11,"")</f>
        <v/>
      </c>
      <c r="F11" s="93" t="str">
        <f>IF('2.º Per.'!W11&lt;&gt;"",'2.º Per.'!W11,"")</f>
        <v/>
      </c>
      <c r="G11" s="20" t="str">
        <f>IF('2.º Per.'!Y11&lt;&gt;"",'2.º Per.'!Y11,"")</f>
        <v/>
      </c>
    </row>
    <row r="12" spans="1:13" ht="23.25" customHeight="1" x14ac:dyDescent="0.25">
      <c r="B12" s="33">
        <v>3</v>
      </c>
      <c r="C12" s="28" t="str">
        <f>IF('1.º Per.'!B12&lt;&gt;"",'1.º Per.'!B12,"")</f>
        <v/>
      </c>
      <c r="D12" s="93" t="str">
        <f>IF('2.º Per.'!J12&lt;&gt;"",'2.º Per.'!J12,"")</f>
        <v/>
      </c>
      <c r="E12" s="93" t="str">
        <f>IF('2.º Per.'!Q12&lt;&gt;"",'2.º Per.'!Q12,"")</f>
        <v/>
      </c>
      <c r="F12" s="93" t="str">
        <f>IF('2.º Per.'!W12&lt;&gt;"",'2.º Per.'!W12,"")</f>
        <v/>
      </c>
      <c r="G12" s="20" t="str">
        <f>IF('2.º Per.'!Y12&lt;&gt;"",'2.º Per.'!Y12,"")</f>
        <v/>
      </c>
    </row>
    <row r="13" spans="1:13" ht="23.25" customHeight="1" x14ac:dyDescent="0.25">
      <c r="B13" s="33">
        <v>4</v>
      </c>
      <c r="C13" s="28" t="str">
        <f>IF('1.º Per.'!B13&lt;&gt;"",'1.º Per.'!B13,"")</f>
        <v/>
      </c>
      <c r="D13" s="93" t="str">
        <f>IF('2.º Per.'!J13&lt;&gt;"",'2.º Per.'!J13,"")</f>
        <v/>
      </c>
      <c r="E13" s="93" t="str">
        <f>IF('2.º Per.'!Q13&lt;&gt;"",'2.º Per.'!Q13,"")</f>
        <v/>
      </c>
      <c r="F13" s="93" t="str">
        <f>IF('2.º Per.'!W13&lt;&gt;"",'2.º Per.'!W13,"")</f>
        <v/>
      </c>
      <c r="G13" s="20" t="str">
        <f>IF('2.º Per.'!Y13&lt;&gt;"",'2.º Per.'!Y13,"")</f>
        <v/>
      </c>
    </row>
    <row r="14" spans="1:13" ht="23.25" customHeight="1" x14ac:dyDescent="0.25">
      <c r="B14" s="33">
        <v>5</v>
      </c>
      <c r="C14" s="28" t="str">
        <f>IF('1.º Per.'!B14&lt;&gt;"",'1.º Per.'!B14,"")</f>
        <v/>
      </c>
      <c r="D14" s="93" t="str">
        <f>IF('2.º Per.'!J14&lt;&gt;"",'2.º Per.'!J14,"")</f>
        <v/>
      </c>
      <c r="E14" s="93" t="str">
        <f>IF('2.º Per.'!Q14&lt;&gt;"",'2.º Per.'!Q14,"")</f>
        <v/>
      </c>
      <c r="F14" s="93" t="str">
        <f>IF('2.º Per.'!W14&lt;&gt;"",'2.º Per.'!W14,"")</f>
        <v/>
      </c>
      <c r="G14" s="20" t="str">
        <f>IF('2.º Per.'!Y14&lt;&gt;"",'2.º Per.'!Y14,"")</f>
        <v/>
      </c>
    </row>
    <row r="15" spans="1:13" ht="23.25" customHeight="1" x14ac:dyDescent="0.25">
      <c r="B15" s="33">
        <v>6</v>
      </c>
      <c r="C15" s="28" t="str">
        <f>IF('1.º Per.'!B15&lt;&gt;"",'1.º Per.'!B15,"")</f>
        <v/>
      </c>
      <c r="D15" s="93" t="str">
        <f>IF('2.º Per.'!J15&lt;&gt;"",'2.º Per.'!J15,"")</f>
        <v/>
      </c>
      <c r="E15" s="93" t="str">
        <f>IF('2.º Per.'!Q15&lt;&gt;"",'2.º Per.'!Q15,"")</f>
        <v/>
      </c>
      <c r="F15" s="93" t="str">
        <f>IF('2.º Per.'!W15&lt;&gt;"",'2.º Per.'!W15,"")</f>
        <v/>
      </c>
      <c r="G15" s="20" t="str">
        <f>IF('2.º Per.'!Y15&lt;&gt;"",'2.º Per.'!Y15,"")</f>
        <v/>
      </c>
    </row>
    <row r="16" spans="1:13" ht="23.25" customHeight="1" x14ac:dyDescent="0.25">
      <c r="B16" s="33">
        <v>7</v>
      </c>
      <c r="C16" s="28" t="str">
        <f>IF('1.º Per.'!B16&lt;&gt;"",'1.º Per.'!B16,"")</f>
        <v/>
      </c>
      <c r="D16" s="93" t="str">
        <f>IF('2.º Per.'!J16&lt;&gt;"",'2.º Per.'!J16,"")</f>
        <v/>
      </c>
      <c r="E16" s="93" t="str">
        <f>IF('2.º Per.'!Q16&lt;&gt;"",'2.º Per.'!Q16,"")</f>
        <v/>
      </c>
      <c r="F16" s="93" t="str">
        <f>IF('2.º Per.'!W16&lt;&gt;"",'2.º Per.'!W16,"")</f>
        <v/>
      </c>
      <c r="G16" s="20" t="str">
        <f>IF('2.º Per.'!Y16&lt;&gt;"",'2.º Per.'!Y16,"")</f>
        <v/>
      </c>
    </row>
    <row r="17" spans="2:7" ht="23.25" customHeight="1" x14ac:dyDescent="0.25">
      <c r="B17" s="33">
        <v>8</v>
      </c>
      <c r="C17" s="28" t="str">
        <f>IF('1.º Per.'!B17&lt;&gt;"",'1.º Per.'!B17,"")</f>
        <v/>
      </c>
      <c r="D17" s="93" t="str">
        <f>IF('2.º Per.'!J17&lt;&gt;"",'2.º Per.'!J17,"")</f>
        <v/>
      </c>
      <c r="E17" s="93" t="str">
        <f>IF('2.º Per.'!Q17&lt;&gt;"",'2.º Per.'!Q17,"")</f>
        <v/>
      </c>
      <c r="F17" s="93" t="str">
        <f>IF('2.º Per.'!W17&lt;&gt;"",'2.º Per.'!W17,"")</f>
        <v/>
      </c>
      <c r="G17" s="20" t="str">
        <f>IF('2.º Per.'!Y17&lt;&gt;"",'2.º Per.'!Y17,"")</f>
        <v/>
      </c>
    </row>
    <row r="18" spans="2:7" ht="23.25" customHeight="1" x14ac:dyDescent="0.25">
      <c r="B18" s="33">
        <v>9</v>
      </c>
      <c r="C18" s="28" t="str">
        <f>IF('1.º Per.'!B18&lt;&gt;"",'1.º Per.'!B18,"")</f>
        <v/>
      </c>
      <c r="D18" s="93" t="str">
        <f>IF('2.º Per.'!J18&lt;&gt;"",'2.º Per.'!J18,"")</f>
        <v/>
      </c>
      <c r="E18" s="93" t="str">
        <f>IF('2.º Per.'!Q18&lt;&gt;"",'2.º Per.'!Q18,"")</f>
        <v/>
      </c>
      <c r="F18" s="93" t="str">
        <f>IF('2.º Per.'!W18&lt;&gt;"",'2.º Per.'!W18,"")</f>
        <v/>
      </c>
      <c r="G18" s="20" t="str">
        <f>IF('2.º Per.'!Y18&lt;&gt;"",'2.º Per.'!Y18,"")</f>
        <v/>
      </c>
    </row>
    <row r="19" spans="2:7" ht="23.25" customHeight="1" x14ac:dyDescent="0.25">
      <c r="B19" s="33">
        <v>10</v>
      </c>
      <c r="C19" s="28" t="str">
        <f>IF('1.º Per.'!B19&lt;&gt;"",'1.º Per.'!B19,"")</f>
        <v/>
      </c>
      <c r="D19" s="93" t="str">
        <f>IF('2.º Per.'!J19&lt;&gt;"",'2.º Per.'!J19,"")</f>
        <v/>
      </c>
      <c r="E19" s="93" t="str">
        <f>IF('2.º Per.'!Q19&lt;&gt;"",'2.º Per.'!Q19,"")</f>
        <v/>
      </c>
      <c r="F19" s="93" t="str">
        <f>IF('2.º Per.'!W19&lt;&gt;"",'2.º Per.'!W19,"")</f>
        <v/>
      </c>
      <c r="G19" s="20" t="str">
        <f>IF('2.º Per.'!Y19&lt;&gt;"",'2.º Per.'!Y19,"")</f>
        <v/>
      </c>
    </row>
    <row r="20" spans="2:7" ht="23.25" customHeight="1" x14ac:dyDescent="0.25">
      <c r="B20" s="33">
        <v>11</v>
      </c>
      <c r="C20" s="28" t="str">
        <f>IF('1.º Per.'!B20&lt;&gt;"",'1.º Per.'!B20,"")</f>
        <v/>
      </c>
      <c r="D20" s="93" t="str">
        <f>IF('2.º Per.'!J20&lt;&gt;"",'2.º Per.'!J20,"")</f>
        <v/>
      </c>
      <c r="E20" s="93" t="str">
        <f>IF('2.º Per.'!Q20&lt;&gt;"",'2.º Per.'!Q20,"")</f>
        <v/>
      </c>
      <c r="F20" s="93" t="str">
        <f>IF('2.º Per.'!W20&lt;&gt;"",'2.º Per.'!W20,"")</f>
        <v/>
      </c>
      <c r="G20" s="20" t="str">
        <f>IF('2.º Per.'!Y20&lt;&gt;"",'2.º Per.'!Y20,"")</f>
        <v/>
      </c>
    </row>
    <row r="21" spans="2:7" ht="23.25" customHeight="1" x14ac:dyDescent="0.25">
      <c r="B21" s="33">
        <v>12</v>
      </c>
      <c r="C21" s="28" t="str">
        <f>IF('1.º Per.'!B21&lt;&gt;"",'1.º Per.'!B21,"")</f>
        <v/>
      </c>
      <c r="D21" s="93" t="str">
        <f>IF('2.º Per.'!J21&lt;&gt;"",'2.º Per.'!J21,"")</f>
        <v/>
      </c>
      <c r="E21" s="93" t="str">
        <f>IF('2.º Per.'!Q21&lt;&gt;"",'2.º Per.'!Q21,"")</f>
        <v/>
      </c>
      <c r="F21" s="93" t="str">
        <f>IF('2.º Per.'!W21&lt;&gt;"",'2.º Per.'!W21,"")</f>
        <v/>
      </c>
      <c r="G21" s="20" t="str">
        <f>IF('2.º Per.'!Y21&lt;&gt;"",'2.º Per.'!Y21,"")</f>
        <v/>
      </c>
    </row>
    <row r="22" spans="2:7" ht="23.25" customHeight="1" x14ac:dyDescent="0.25">
      <c r="B22" s="33">
        <v>13</v>
      </c>
      <c r="C22" s="28" t="str">
        <f>IF('1.º Per.'!B22&lt;&gt;"",'1.º Per.'!B22,"")</f>
        <v/>
      </c>
      <c r="D22" s="93" t="str">
        <f>IF('2.º Per.'!J22&lt;&gt;"",'2.º Per.'!J22,"")</f>
        <v/>
      </c>
      <c r="E22" s="93" t="str">
        <f>IF('2.º Per.'!Q22&lt;&gt;"",'2.º Per.'!Q22,"")</f>
        <v/>
      </c>
      <c r="F22" s="93" t="str">
        <f>IF('2.º Per.'!W22&lt;&gt;"",'2.º Per.'!W22,"")</f>
        <v/>
      </c>
      <c r="G22" s="20" t="str">
        <f>IF('2.º Per.'!Y22&lt;&gt;"",'2.º Per.'!Y22,"")</f>
        <v/>
      </c>
    </row>
    <row r="23" spans="2:7" ht="23.25" customHeight="1" x14ac:dyDescent="0.25">
      <c r="B23" s="33">
        <v>14</v>
      </c>
      <c r="C23" s="28" t="str">
        <f>IF('1.º Per.'!B23&lt;&gt;"",'1.º Per.'!B23,"")</f>
        <v/>
      </c>
      <c r="D23" s="93" t="str">
        <f>IF('2.º Per.'!J23&lt;&gt;"",'2.º Per.'!J23,"")</f>
        <v/>
      </c>
      <c r="E23" s="93" t="str">
        <f>IF('2.º Per.'!Q23&lt;&gt;"",'2.º Per.'!Q23,"")</f>
        <v/>
      </c>
      <c r="F23" s="93" t="str">
        <f>IF('2.º Per.'!W23&lt;&gt;"",'2.º Per.'!W23,"")</f>
        <v/>
      </c>
      <c r="G23" s="20" t="str">
        <f>IF('2.º Per.'!Y23&lt;&gt;"",'2.º Per.'!Y23,"")</f>
        <v/>
      </c>
    </row>
    <row r="24" spans="2:7" ht="23.25" customHeight="1" x14ac:dyDescent="0.25">
      <c r="B24" s="33">
        <v>15</v>
      </c>
      <c r="C24" s="28" t="str">
        <f>IF('1.º Per.'!B24&lt;&gt;"",'1.º Per.'!B24,"")</f>
        <v/>
      </c>
      <c r="D24" s="93" t="str">
        <f>IF('2.º Per.'!J24&lt;&gt;"",'2.º Per.'!J24,"")</f>
        <v/>
      </c>
      <c r="E24" s="93" t="str">
        <f>IF('2.º Per.'!Q24&lt;&gt;"",'2.º Per.'!Q24,"")</f>
        <v/>
      </c>
      <c r="F24" s="93" t="str">
        <f>IF('2.º Per.'!W24&lt;&gt;"",'2.º Per.'!W24,"")</f>
        <v/>
      </c>
      <c r="G24" s="20" t="str">
        <f>IF('2.º Per.'!Y24&lt;&gt;"",'2.º Per.'!Y24,"")</f>
        <v/>
      </c>
    </row>
    <row r="25" spans="2:7" ht="23.25" customHeight="1" x14ac:dyDescent="0.25">
      <c r="B25" s="33">
        <v>16</v>
      </c>
      <c r="C25" s="28" t="str">
        <f>IF('1.º Per.'!B25&lt;&gt;"",'1.º Per.'!B25,"")</f>
        <v/>
      </c>
      <c r="D25" s="93" t="str">
        <f>IF('2.º Per.'!J25&lt;&gt;"",'2.º Per.'!J25,"")</f>
        <v/>
      </c>
      <c r="E25" s="93" t="str">
        <f>IF('2.º Per.'!Q25&lt;&gt;"",'2.º Per.'!Q25,"")</f>
        <v/>
      </c>
      <c r="F25" s="93" t="str">
        <f>IF('2.º Per.'!W25&lt;&gt;"",'2.º Per.'!W25,"")</f>
        <v/>
      </c>
      <c r="G25" s="20" t="str">
        <f>IF('2.º Per.'!Y25&lt;&gt;"",'2.º Per.'!Y25,"")</f>
        <v/>
      </c>
    </row>
    <row r="26" spans="2:7" ht="23.25" customHeight="1" x14ac:dyDescent="0.25">
      <c r="B26" s="33">
        <v>17</v>
      </c>
      <c r="C26" s="28" t="str">
        <f>IF('1.º Per.'!B26&lt;&gt;"",'1.º Per.'!B26,"")</f>
        <v/>
      </c>
      <c r="D26" s="93" t="str">
        <f>IF('2.º Per.'!J26&lt;&gt;"",'2.º Per.'!J26,"")</f>
        <v/>
      </c>
      <c r="E26" s="93" t="str">
        <f>IF('2.º Per.'!Q26&lt;&gt;"",'2.º Per.'!Q26,"")</f>
        <v/>
      </c>
      <c r="F26" s="93" t="str">
        <f>IF('2.º Per.'!W26&lt;&gt;"",'2.º Per.'!W26,"")</f>
        <v/>
      </c>
      <c r="G26" s="20" t="str">
        <f>IF('2.º Per.'!Y26&lt;&gt;"",'2.º Per.'!Y26,"")</f>
        <v/>
      </c>
    </row>
    <row r="27" spans="2:7" ht="23.25" customHeight="1" x14ac:dyDescent="0.25">
      <c r="B27" s="33">
        <v>18</v>
      </c>
      <c r="C27" s="28" t="str">
        <f>IF('1.º Per.'!B27&lt;&gt;"",'1.º Per.'!B27,"")</f>
        <v/>
      </c>
      <c r="D27" s="93" t="str">
        <f>IF('2.º Per.'!J27&lt;&gt;"",'2.º Per.'!J27,"")</f>
        <v/>
      </c>
      <c r="E27" s="93" t="str">
        <f>IF('2.º Per.'!Q27&lt;&gt;"",'2.º Per.'!Q27,"")</f>
        <v/>
      </c>
      <c r="F27" s="93" t="str">
        <f>IF('2.º Per.'!W27&lt;&gt;"",'2.º Per.'!W27,"")</f>
        <v/>
      </c>
      <c r="G27" s="20" t="str">
        <f>IF('2.º Per.'!Y27&lt;&gt;"",'2.º Per.'!Y27,"")</f>
        <v/>
      </c>
    </row>
    <row r="28" spans="2:7" ht="23.25" customHeight="1" x14ac:dyDescent="0.25">
      <c r="B28" s="33">
        <v>19</v>
      </c>
      <c r="C28" s="28" t="str">
        <f>IF('1.º Per.'!B28&lt;&gt;"",'1.º Per.'!B28,"")</f>
        <v/>
      </c>
      <c r="D28" s="93" t="str">
        <f>IF('2.º Per.'!J28&lt;&gt;"",'2.º Per.'!J28,"")</f>
        <v/>
      </c>
      <c r="E28" s="93" t="str">
        <f>IF('2.º Per.'!Q28&lt;&gt;"",'2.º Per.'!Q28,"")</f>
        <v/>
      </c>
      <c r="F28" s="93" t="str">
        <f>IF('2.º Per.'!W28&lt;&gt;"",'2.º Per.'!W28,"")</f>
        <v/>
      </c>
      <c r="G28" s="20" t="str">
        <f>IF('2.º Per.'!Y28&lt;&gt;"",'2.º Per.'!Y28,"")</f>
        <v/>
      </c>
    </row>
    <row r="29" spans="2:7" ht="23.25" customHeight="1" x14ac:dyDescent="0.25">
      <c r="B29" s="33">
        <v>20</v>
      </c>
      <c r="C29" s="28" t="str">
        <f>IF('1.º Per.'!B29&lt;&gt;"",'1.º Per.'!B29,"")</f>
        <v/>
      </c>
      <c r="D29" s="93" t="str">
        <f>IF('2.º Per.'!J29&lt;&gt;"",'2.º Per.'!J29,"")</f>
        <v/>
      </c>
      <c r="E29" s="93" t="str">
        <f>IF('2.º Per.'!Q29&lt;&gt;"",'2.º Per.'!Q29,"")</f>
        <v/>
      </c>
      <c r="F29" s="93" t="str">
        <f>IF('2.º Per.'!W29&lt;&gt;"",'2.º Per.'!W29,"")</f>
        <v/>
      </c>
      <c r="G29" s="20" t="str">
        <f>IF('2.º Per.'!Y29&lt;&gt;"",'2.º Per.'!Y29,"")</f>
        <v/>
      </c>
    </row>
    <row r="30" spans="2:7" ht="23.25" customHeight="1" x14ac:dyDescent="0.25">
      <c r="B30" s="33">
        <v>21</v>
      </c>
      <c r="C30" s="28" t="str">
        <f>IF('1.º Per.'!B30&lt;&gt;"",'1.º Per.'!B30,"")</f>
        <v/>
      </c>
      <c r="D30" s="93" t="str">
        <f>IF('2.º Per.'!J30&lt;&gt;"",'2.º Per.'!J30,"")</f>
        <v/>
      </c>
      <c r="E30" s="93" t="str">
        <f>IF('2.º Per.'!Q30&lt;&gt;"",'2.º Per.'!Q30,"")</f>
        <v/>
      </c>
      <c r="F30" s="93" t="str">
        <f>IF('2.º Per.'!W30&lt;&gt;"",'2.º Per.'!W30,"")</f>
        <v/>
      </c>
      <c r="G30" s="20" t="str">
        <f>IF('2.º Per.'!Y30&lt;&gt;"",'2.º Per.'!Y30,"")</f>
        <v/>
      </c>
    </row>
    <row r="31" spans="2:7" ht="23.25" customHeight="1" x14ac:dyDescent="0.25">
      <c r="B31" s="33">
        <v>22</v>
      </c>
      <c r="C31" s="28" t="str">
        <f>IF('1.º Per.'!B31&lt;&gt;"",'1.º Per.'!B31,"")</f>
        <v/>
      </c>
      <c r="D31" s="93" t="str">
        <f>IF('2.º Per.'!J31&lt;&gt;"",'2.º Per.'!J31,"")</f>
        <v/>
      </c>
      <c r="E31" s="93" t="str">
        <f>IF('2.º Per.'!Q31&lt;&gt;"",'2.º Per.'!Q31,"")</f>
        <v/>
      </c>
      <c r="F31" s="93" t="str">
        <f>IF('2.º Per.'!W31&lt;&gt;"",'2.º Per.'!W31,"")</f>
        <v/>
      </c>
      <c r="G31" s="20" t="str">
        <f>IF('2.º Per.'!Y31&lt;&gt;"",'2.º Per.'!Y31,"")</f>
        <v/>
      </c>
    </row>
    <row r="32" spans="2:7" ht="23.25" customHeight="1" x14ac:dyDescent="0.25">
      <c r="B32" s="33">
        <v>23</v>
      </c>
      <c r="C32" s="28" t="str">
        <f>IF('1.º Per.'!B32&lt;&gt;"",'1.º Per.'!B32,"")</f>
        <v/>
      </c>
      <c r="D32" s="93" t="str">
        <f>IF('2.º Per.'!J32&lt;&gt;"",'2.º Per.'!J32,"")</f>
        <v/>
      </c>
      <c r="E32" s="93" t="str">
        <f>IF('2.º Per.'!Q32&lt;&gt;"",'2.º Per.'!Q32,"")</f>
        <v/>
      </c>
      <c r="F32" s="93" t="str">
        <f>IF('2.º Per.'!W32&lt;&gt;"",'2.º Per.'!W32,"")</f>
        <v/>
      </c>
      <c r="G32" s="20" t="str">
        <f>IF('2.º Per.'!Y32&lt;&gt;"",'2.º Per.'!Y32,"")</f>
        <v/>
      </c>
    </row>
    <row r="33" spans="2:7" ht="23.25" customHeight="1" x14ac:dyDescent="0.25">
      <c r="B33" s="33">
        <v>24</v>
      </c>
      <c r="C33" s="28" t="str">
        <f>IF('1.º Per.'!B33&lt;&gt;"",'1.º Per.'!B33,"")</f>
        <v/>
      </c>
      <c r="D33" s="93" t="str">
        <f>IF('2.º Per.'!J33&lt;&gt;"",'2.º Per.'!J33,"")</f>
        <v/>
      </c>
      <c r="E33" s="93" t="str">
        <f>IF('2.º Per.'!Q33&lt;&gt;"",'2.º Per.'!Q33,"")</f>
        <v/>
      </c>
      <c r="F33" s="93" t="str">
        <f>IF('2.º Per.'!W33&lt;&gt;"",'2.º Per.'!W33,"")</f>
        <v/>
      </c>
      <c r="G33" s="20" t="str">
        <f>IF('2.º Per.'!Y33&lt;&gt;"",'2.º Per.'!Y33,"")</f>
        <v/>
      </c>
    </row>
    <row r="34" spans="2:7" ht="23.25" customHeight="1" x14ac:dyDescent="0.25">
      <c r="B34" s="33">
        <v>25</v>
      </c>
      <c r="C34" s="28" t="str">
        <f>IF('1.º Per.'!B34&lt;&gt;"",'1.º Per.'!B34,"")</f>
        <v/>
      </c>
      <c r="D34" s="93" t="str">
        <f>IF('2.º Per.'!J34&lt;&gt;"",'2.º Per.'!J34,"")</f>
        <v/>
      </c>
      <c r="E34" s="93" t="str">
        <f>IF('2.º Per.'!Q34&lt;&gt;"",'2.º Per.'!Q34,"")</f>
        <v/>
      </c>
      <c r="F34" s="93" t="str">
        <f>IF('2.º Per.'!W34&lt;&gt;"",'2.º Per.'!W34,"")</f>
        <v/>
      </c>
      <c r="G34" s="20" t="str">
        <f>IF('2.º Per.'!Y34&lt;&gt;"",'2.º Per.'!Y34,"")</f>
        <v/>
      </c>
    </row>
    <row r="35" spans="2:7" ht="23.25" customHeight="1" x14ac:dyDescent="0.25">
      <c r="B35" s="33">
        <v>26</v>
      </c>
      <c r="C35" s="28" t="str">
        <f>IF('1.º Per.'!B35&lt;&gt;"",'1.º Per.'!B35,"")</f>
        <v/>
      </c>
      <c r="D35" s="93" t="str">
        <f>IF('2.º Per.'!J35&lt;&gt;"",'2.º Per.'!J35,"")</f>
        <v/>
      </c>
      <c r="E35" s="93" t="str">
        <f>IF('2.º Per.'!Q35&lt;&gt;"",'2.º Per.'!Q35,"")</f>
        <v/>
      </c>
      <c r="F35" s="93" t="str">
        <f>IF('2.º Per.'!W35&lt;&gt;"",'2.º Per.'!W35,"")</f>
        <v/>
      </c>
      <c r="G35" s="20" t="str">
        <f>IF('2.º Per.'!Y35&lt;&gt;"",'2.º Per.'!Y35,"")</f>
        <v/>
      </c>
    </row>
    <row r="36" spans="2:7" ht="23.25" customHeight="1" x14ac:dyDescent="0.25">
      <c r="B36" s="33">
        <v>27</v>
      </c>
      <c r="C36" s="28" t="str">
        <f>IF('1.º Per.'!B36&lt;&gt;"",'1.º Per.'!B36,"")</f>
        <v/>
      </c>
      <c r="D36" s="93" t="str">
        <f>IF('2.º Per.'!J36&lt;&gt;"",'2.º Per.'!J36,"")</f>
        <v/>
      </c>
      <c r="E36" s="93" t="str">
        <f>IF('2.º Per.'!Q36&lt;&gt;"",'2.º Per.'!Q36,"")</f>
        <v/>
      </c>
      <c r="F36" s="93" t="str">
        <f>IF('2.º Per.'!W36&lt;&gt;"",'2.º Per.'!W36,"")</f>
        <v/>
      </c>
      <c r="G36" s="20" t="str">
        <f>IF('2.º Per.'!Y36&lt;&gt;"",'2.º Per.'!Y36,"")</f>
        <v/>
      </c>
    </row>
    <row r="37" spans="2:7" ht="23.25" customHeight="1" x14ac:dyDescent="0.25">
      <c r="B37" s="33">
        <v>28</v>
      </c>
      <c r="C37" s="28" t="str">
        <f>IF('1.º Per.'!B37&lt;&gt;"",'1.º Per.'!B37,"")</f>
        <v/>
      </c>
      <c r="D37" s="93" t="str">
        <f>IF('2.º Per.'!J37&lt;&gt;"",'2.º Per.'!J37,"")</f>
        <v/>
      </c>
      <c r="E37" s="93" t="str">
        <f>IF('2.º Per.'!Q37&lt;&gt;"",'2.º Per.'!Q37,"")</f>
        <v/>
      </c>
      <c r="F37" s="93" t="str">
        <f>IF('2.º Per.'!W37&lt;&gt;"",'2.º Per.'!W37,"")</f>
        <v/>
      </c>
      <c r="G37" s="20" t="str">
        <f>IF('2.º Per.'!Y37&lt;&gt;"",'2.º Per.'!Y37,"")</f>
        <v/>
      </c>
    </row>
    <row r="38" spans="2:7" ht="23.25" customHeight="1" x14ac:dyDescent="0.25">
      <c r="B38" s="33">
        <v>29</v>
      </c>
      <c r="C38" s="28" t="str">
        <f>IF('1.º Per.'!B38&lt;&gt;"",'1.º Per.'!B38,"")</f>
        <v/>
      </c>
      <c r="D38" s="93" t="str">
        <f>IF('2.º Per.'!J38&lt;&gt;"",'2.º Per.'!J38,"")</f>
        <v/>
      </c>
      <c r="E38" s="93" t="str">
        <f>IF('2.º Per.'!Q38&lt;&gt;"",'2.º Per.'!Q38,"")</f>
        <v/>
      </c>
      <c r="F38" s="93" t="str">
        <f>IF('2.º Per.'!W38&lt;&gt;"",'2.º Per.'!W38,"")</f>
        <v/>
      </c>
      <c r="G38" s="20" t="str">
        <f>IF('2.º Per.'!Y38&lt;&gt;"",'2.º Per.'!Y38,"")</f>
        <v/>
      </c>
    </row>
    <row r="39" spans="2:7" ht="23.25" customHeight="1" x14ac:dyDescent="0.25">
      <c r="B39" s="33">
        <v>30</v>
      </c>
      <c r="C39" s="28" t="str">
        <f>IF('1.º Per.'!B39&lt;&gt;"",'1.º Per.'!B39,"")</f>
        <v/>
      </c>
      <c r="D39" s="93" t="str">
        <f>IF('2.º Per.'!J39&lt;&gt;"",'2.º Per.'!J39,"")</f>
        <v/>
      </c>
      <c r="E39" s="93" t="str">
        <f>IF('2.º Per.'!Q39&lt;&gt;"",'2.º Per.'!Q39,"")</f>
        <v/>
      </c>
      <c r="F39" s="93" t="str">
        <f>IF('2.º Per.'!W39&lt;&gt;"",'2.º Per.'!W39,"")</f>
        <v/>
      </c>
      <c r="G39" s="20" t="str">
        <f>IF('2.º Per.'!Y39&lt;&gt;"",'2.º Per.'!Y39,"")</f>
        <v/>
      </c>
    </row>
    <row r="40" spans="2:7" ht="23.25" customHeight="1" x14ac:dyDescent="0.25">
      <c r="B40" s="33">
        <v>31</v>
      </c>
      <c r="C40" s="28" t="str">
        <f>IF('1.º Per.'!B40&lt;&gt;"",'1.º Per.'!B40,"")</f>
        <v/>
      </c>
      <c r="D40" s="93" t="str">
        <f>IF('2.º Per.'!J40&lt;&gt;"",'2.º Per.'!J40,"")</f>
        <v/>
      </c>
      <c r="E40" s="93" t="str">
        <f>IF('2.º Per.'!Q40&lt;&gt;"",'2.º Per.'!Q40,"")</f>
        <v/>
      </c>
      <c r="F40" s="93" t="str">
        <f>IF('2.º Per.'!W40&lt;&gt;"",'2.º Per.'!W40,"")</f>
        <v/>
      </c>
      <c r="G40" s="20" t="str">
        <f>IF('2.º Per.'!Y40&lt;&gt;"",'2.º Per.'!Y40,"")</f>
        <v/>
      </c>
    </row>
    <row r="41" spans="2:7" ht="23.25" customHeight="1" x14ac:dyDescent="0.25">
      <c r="B41" s="33">
        <v>32</v>
      </c>
      <c r="C41" s="28" t="str">
        <f>IF('1.º Per.'!B41&lt;&gt;"",'1.º Per.'!B41,"")</f>
        <v/>
      </c>
      <c r="D41" s="93" t="str">
        <f>IF('2.º Per.'!J41&lt;&gt;"",'2.º Per.'!J41,"")</f>
        <v/>
      </c>
      <c r="E41" s="93" t="str">
        <f>IF('2.º Per.'!Q41&lt;&gt;"",'2.º Per.'!Q41,"")</f>
        <v/>
      </c>
      <c r="F41" s="93" t="str">
        <f>IF('2.º Per.'!W41&lt;&gt;"",'2.º Per.'!W41,"")</f>
        <v/>
      </c>
      <c r="G41" s="20" t="str">
        <f>IF('2.º Per.'!Y41&lt;&gt;"",'2.º Per.'!Y41,"")</f>
        <v/>
      </c>
    </row>
  </sheetData>
  <sheetProtection selectLockedCells="1"/>
  <phoneticPr fontId="18" type="noConversion"/>
  <pageMargins left="0.70866141732283472" right="0.31496062992125984" top="0.54" bottom="0.47244094488188981" header="0.31496062992125984" footer="0.31496062992125984"/>
  <pageSetup paperSize="9" scale="88" orientation="portrait" r:id="rId1"/>
  <headerFooter alignWithMargins="0">
    <oddFooter>&amp;L&amp;"Arial,Normal"&amp;8&amp;D&amp;C&amp;"Arial,Normal"&amp;8&amp;F&amp;R&amp;"Arial,Normal"&amp;8REGCD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3" tint="0.59999389629810485"/>
    <pageSetUpPr fitToPage="1"/>
  </sheetPr>
  <dimension ref="B1:Y33"/>
  <sheetViews>
    <sheetView zoomScaleNormal="100" zoomScalePageLayoutView="85" workbookViewId="0">
      <selection activeCell="C10" sqref="C10"/>
    </sheetView>
  </sheetViews>
  <sheetFormatPr defaultRowHeight="14.25" x14ac:dyDescent="0.2"/>
  <cols>
    <col min="1" max="1" width="6.5703125" style="7" customWidth="1"/>
    <col min="2" max="2" width="3.85546875" style="7" customWidth="1"/>
    <col min="3" max="3" width="15.5703125" style="7" bestFit="1" customWidth="1"/>
    <col min="4" max="4" width="8.5703125" style="7" customWidth="1"/>
    <col min="5" max="5" width="11.85546875" style="7" customWidth="1"/>
    <col min="6" max="13" width="8.5703125" style="7" customWidth="1"/>
    <col min="14" max="18" width="9.140625" style="7"/>
    <col min="19" max="20" width="9.140625" style="95"/>
    <col min="21" max="23" width="9.140625" style="69"/>
    <col min="24" max="24" width="11.7109375" style="69" customWidth="1"/>
    <col min="25" max="25" width="9.140625" style="45"/>
    <col min="26" max="16384" width="9.140625" style="7"/>
  </cols>
  <sheetData>
    <row r="1" spans="2:25" s="9" customFormat="1" ht="15" x14ac:dyDescent="0.25">
      <c r="B1" s="74"/>
      <c r="S1" s="94"/>
      <c r="T1" s="94"/>
      <c r="U1" s="68"/>
      <c r="V1" s="68"/>
      <c r="W1" s="68"/>
      <c r="X1" s="68"/>
      <c r="Y1" s="67"/>
    </row>
    <row r="2" spans="2:25" s="9" customFormat="1" ht="18" x14ac:dyDescent="0.25">
      <c r="B2" s="74"/>
      <c r="C2" s="15" t="str">
        <f>IF(Dados!$B$7&lt;&gt;"",Dados!$B$7,"")</f>
        <v/>
      </c>
      <c r="D2" s="15"/>
      <c r="E2" s="15"/>
      <c r="F2" s="15"/>
      <c r="G2" s="15"/>
      <c r="H2" s="74"/>
      <c r="I2" s="74"/>
      <c r="J2" s="74"/>
      <c r="K2" s="74"/>
      <c r="L2" s="74"/>
      <c r="M2" s="74"/>
      <c r="N2" s="74"/>
      <c r="S2" s="94"/>
      <c r="T2" s="94"/>
      <c r="U2" s="68"/>
      <c r="V2" s="68"/>
      <c r="W2" s="68"/>
      <c r="X2" s="68"/>
      <c r="Y2" s="67"/>
    </row>
    <row r="3" spans="2:25" s="9" customFormat="1" ht="15" x14ac:dyDescent="0.25">
      <c r="B3" s="74"/>
      <c r="C3" s="75"/>
      <c r="D3" s="74"/>
      <c r="E3" s="74"/>
      <c r="F3" s="74"/>
      <c r="G3" s="74"/>
      <c r="H3" s="2"/>
      <c r="I3" s="74"/>
      <c r="J3" s="74"/>
      <c r="K3" s="74"/>
      <c r="L3" s="74"/>
      <c r="M3" s="74"/>
      <c r="N3" s="74"/>
      <c r="S3" s="94"/>
      <c r="T3" s="94"/>
      <c r="U3" s="68"/>
      <c r="V3" s="68"/>
      <c r="W3" s="68"/>
      <c r="X3" s="68"/>
      <c r="Y3" s="67"/>
    </row>
    <row r="4" spans="2:25" s="9" customFormat="1" ht="15" x14ac:dyDescent="0.25">
      <c r="B4" s="74"/>
      <c r="C4" s="2" t="s">
        <v>19</v>
      </c>
      <c r="D4" s="36" t="str">
        <f>IF(Dados!$B$13&lt;&gt;"",Dados!$B$13,"")</f>
        <v/>
      </c>
      <c r="E4" s="2" t="s">
        <v>20</v>
      </c>
      <c r="F4" s="5" t="str">
        <f>IF(Dados!$B$10&lt;&gt;"",Dados!$B$10,"")</f>
        <v/>
      </c>
      <c r="H4" s="5"/>
      <c r="I4" s="2"/>
      <c r="J4" s="78"/>
      <c r="L4" s="74"/>
      <c r="N4" s="74"/>
      <c r="S4" s="94"/>
      <c r="T4" s="94"/>
      <c r="U4" s="68"/>
      <c r="V4" s="68"/>
      <c r="W4" s="68"/>
      <c r="X4" s="68"/>
      <c r="Y4" s="67"/>
    </row>
    <row r="5" spans="2:25" s="9" customFormat="1" ht="15" x14ac:dyDescent="0.25">
      <c r="B5" s="74"/>
      <c r="C5" s="2" t="s">
        <v>6</v>
      </c>
      <c r="D5" s="14" t="str">
        <f>IF(Dados!$B$16&lt;&gt;"",Dados!$B$16,"")</f>
        <v/>
      </c>
      <c r="E5" s="2" t="s">
        <v>21</v>
      </c>
      <c r="F5" s="36">
        <v>2</v>
      </c>
      <c r="H5" s="5"/>
      <c r="I5" s="74"/>
      <c r="S5" s="94"/>
      <c r="T5" s="94"/>
      <c r="U5" s="68"/>
      <c r="V5" s="68"/>
      <c r="W5" s="68"/>
      <c r="X5" s="68"/>
      <c r="Y5" s="67"/>
    </row>
    <row r="6" spans="2:25" s="9" customFormat="1" ht="15" x14ac:dyDescent="0.25">
      <c r="S6" s="94"/>
      <c r="T6" s="94"/>
      <c r="U6" s="68"/>
      <c r="V6" s="68"/>
      <c r="W6" s="68"/>
      <c r="X6" s="68"/>
      <c r="Y6" s="67"/>
    </row>
    <row r="7" spans="2:25" ht="5.25" customHeight="1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2:25" ht="5.25" customHeight="1" x14ac:dyDescent="0.2"/>
    <row r="9" spans="2:25" ht="27.75" customHeight="1" x14ac:dyDescent="0.2">
      <c r="B9" s="217" t="s">
        <v>28</v>
      </c>
      <c r="C9" s="219"/>
      <c r="D9" s="218"/>
      <c r="E9" s="37">
        <f>COUNTA(Dados!$B$23:$B$54)</f>
        <v>0</v>
      </c>
    </row>
    <row r="10" spans="2:25" s="16" customFormat="1" ht="24.75" customHeight="1" x14ac:dyDescent="0.25">
      <c r="B10" s="217" t="s">
        <v>44</v>
      </c>
      <c r="C10" s="219"/>
      <c r="D10" s="218"/>
      <c r="E10" s="37">
        <f>'2.º Per.'!C44</f>
        <v>0</v>
      </c>
      <c r="S10" s="96"/>
      <c r="T10" s="96"/>
      <c r="U10" s="70"/>
      <c r="V10" s="70"/>
      <c r="W10" s="70"/>
      <c r="X10" s="70"/>
      <c r="Y10" s="52"/>
    </row>
    <row r="11" spans="2:25" s="16" customFormat="1" ht="24.75" customHeight="1" x14ac:dyDescent="0.25">
      <c r="B11" s="217" t="s">
        <v>45</v>
      </c>
      <c r="C11" s="219"/>
      <c r="D11" s="218"/>
      <c r="E11" s="37">
        <f>E9-E10</f>
        <v>0</v>
      </c>
      <c r="S11" s="96"/>
      <c r="T11" s="96"/>
      <c r="U11" s="70"/>
      <c r="V11" s="70"/>
      <c r="W11" s="70"/>
      <c r="X11" s="70"/>
      <c r="Y11" s="52"/>
    </row>
    <row r="12" spans="2:25" s="16" customFormat="1" ht="24.75" customHeight="1" x14ac:dyDescent="0.25">
      <c r="S12" s="96"/>
      <c r="T12" s="96"/>
      <c r="U12" s="70"/>
      <c r="V12" s="220" t="s">
        <v>31</v>
      </c>
      <c r="W12" s="220" t="s">
        <v>28</v>
      </c>
      <c r="X12" s="220" t="s">
        <v>32</v>
      </c>
      <c r="Y12" s="52"/>
    </row>
    <row r="13" spans="2:25" ht="18.75" customHeight="1" x14ac:dyDescent="0.2">
      <c r="B13" s="221" t="s">
        <v>47</v>
      </c>
      <c r="C13" s="222"/>
      <c r="D13" s="223"/>
      <c r="E13" s="42" t="str">
        <f>IF(ISERROR(AVERAGE('2.º Per.'!Y10:Y41)),"",AVERAGE('2.º Per.'!Y10:Y41))</f>
        <v/>
      </c>
      <c r="V13" s="220"/>
      <c r="W13" s="220"/>
      <c r="X13" s="220"/>
    </row>
    <row r="14" spans="2:25" ht="18.75" customHeight="1" x14ac:dyDescent="0.2">
      <c r="B14" s="41" t="s">
        <v>29</v>
      </c>
      <c r="C14" s="22"/>
      <c r="D14" s="65"/>
      <c r="E14" s="39">
        <f>MAX('2.º Per.'!AB10:AB41)</f>
        <v>0</v>
      </c>
      <c r="V14" s="71">
        <v>1</v>
      </c>
      <c r="W14" s="72">
        <f>COUNTIF('2.º Per.'!$AB$10:$AB$41,'Análise estatística 2.º Per.'!V14)</f>
        <v>0</v>
      </c>
      <c r="X14" s="73" t="str">
        <f t="shared" ref="X14:X33" si="0">IF(ISERROR(W14/$D$9),"",W14/$E$9)</f>
        <v/>
      </c>
    </row>
    <row r="15" spans="2:25" ht="18.75" customHeight="1" x14ac:dyDescent="0.2">
      <c r="B15" s="217" t="s">
        <v>30</v>
      </c>
      <c r="C15" s="219"/>
      <c r="D15" s="218"/>
      <c r="E15" s="39">
        <f>MIN('2.º Per.'!AB10:AB41)</f>
        <v>0</v>
      </c>
      <c r="V15" s="71">
        <v>2</v>
      </c>
      <c r="W15" s="72">
        <f>COUNTIF('2.º Per.'!$AB$10:$AB$41,'Análise estatística 2.º Per.'!V15)</f>
        <v>0</v>
      </c>
      <c r="X15" s="73" t="str">
        <f t="shared" si="0"/>
        <v/>
      </c>
    </row>
    <row r="16" spans="2:25" ht="18.75" customHeight="1" x14ac:dyDescent="0.2">
      <c r="V16" s="71">
        <v>3</v>
      </c>
      <c r="W16" s="72">
        <f>COUNTIF('2.º Per.'!$AB$10:$AB$41,'Análise estatística 2.º Per.'!V16)</f>
        <v>0</v>
      </c>
      <c r="X16" s="73" t="str">
        <f t="shared" si="0"/>
        <v/>
      </c>
    </row>
    <row r="17" spans="2:24" ht="24.75" customHeight="1" x14ac:dyDescent="0.2">
      <c r="V17" s="71">
        <v>4</v>
      </c>
      <c r="W17" s="72">
        <f>COUNTIF('2.º Per.'!$AB$10:$AB$41,'Análise estatística 2.º Per.'!V17)</f>
        <v>0</v>
      </c>
      <c r="X17" s="73" t="str">
        <f t="shared" si="0"/>
        <v/>
      </c>
    </row>
    <row r="18" spans="2:24" ht="24.75" customHeight="1" x14ac:dyDescent="0.2">
      <c r="B18" s="26" t="s">
        <v>36</v>
      </c>
      <c r="C18" s="27"/>
      <c r="D18" s="43"/>
      <c r="E18" s="40" t="str">
        <f>IF(ISERROR(E10/E9),"",E10/E9)</f>
        <v/>
      </c>
      <c r="V18" s="71">
        <v>5</v>
      </c>
      <c r="W18" s="72">
        <f>COUNTIF('2.º Per.'!$AB$10:$AB$41,'Análise estatística 2.º Per.'!V18)</f>
        <v>0</v>
      </c>
      <c r="X18" s="73" t="str">
        <f t="shared" si="0"/>
        <v/>
      </c>
    </row>
    <row r="19" spans="2:24" ht="26.25" customHeight="1" x14ac:dyDescent="0.2">
      <c r="B19" s="26" t="s">
        <v>35</v>
      </c>
      <c r="C19" s="27"/>
      <c r="D19" s="43"/>
      <c r="E19" s="40" t="str">
        <f>IF(ISERROR(E11/E10),"",E11/E9)</f>
        <v/>
      </c>
      <c r="V19" s="71">
        <v>6</v>
      </c>
      <c r="W19" s="72">
        <f>COUNTIF('2.º Per.'!$AB$10:$AB$41,'Análise estatística 2.º Per.'!V19)</f>
        <v>0</v>
      </c>
      <c r="X19" s="73" t="str">
        <f t="shared" si="0"/>
        <v/>
      </c>
    </row>
    <row r="20" spans="2:24" ht="21.75" customHeight="1" x14ac:dyDescent="0.2">
      <c r="V20" s="71">
        <v>7</v>
      </c>
      <c r="W20" s="72">
        <f>COUNTIF('2.º Per.'!$AB$10:$AB$41,'Análise estatística 2.º Per.'!V20)</f>
        <v>0</v>
      </c>
      <c r="X20" s="73" t="str">
        <f t="shared" si="0"/>
        <v/>
      </c>
    </row>
    <row r="21" spans="2:24" ht="15" x14ac:dyDescent="0.2">
      <c r="B21" s="217" t="s">
        <v>31</v>
      </c>
      <c r="C21" s="218"/>
      <c r="D21" s="181">
        <v>1</v>
      </c>
      <c r="E21" s="181">
        <v>2</v>
      </c>
      <c r="F21" s="181">
        <v>3</v>
      </c>
      <c r="G21" s="181">
        <v>4</v>
      </c>
      <c r="H21" s="181">
        <v>5</v>
      </c>
      <c r="I21" s="181">
        <v>6</v>
      </c>
      <c r="J21" s="181">
        <v>7</v>
      </c>
      <c r="K21" s="181">
        <v>8</v>
      </c>
      <c r="L21" s="181">
        <v>9</v>
      </c>
      <c r="M21" s="181">
        <v>10</v>
      </c>
      <c r="V21" s="71">
        <v>8</v>
      </c>
      <c r="W21" s="72">
        <f>COUNTIF('2.º Per.'!$AB$10:$AB$41,'Análise estatística 2.º Per.'!V21)</f>
        <v>0</v>
      </c>
      <c r="X21" s="73" t="str">
        <f t="shared" si="0"/>
        <v/>
      </c>
    </row>
    <row r="22" spans="2:24" ht="15" x14ac:dyDescent="0.2">
      <c r="B22" s="217" t="s">
        <v>28</v>
      </c>
      <c r="C22" s="218"/>
      <c r="D22" s="37">
        <f>COUNTIF('2.º Per.'!$AB$10:$AB$41,'Análise estatística 2.º Per.'!D21)</f>
        <v>0</v>
      </c>
      <c r="E22" s="37">
        <f>COUNTIF('2.º Per.'!$AB$10:$AB$41,'Análise estatística 2.º Per.'!E21)</f>
        <v>0</v>
      </c>
      <c r="F22" s="37">
        <f>COUNTIF('2.º Per.'!$AB$10:$AB$41,'Análise estatística 2.º Per.'!F21)</f>
        <v>0</v>
      </c>
      <c r="G22" s="37">
        <f>COUNTIF('2.º Per.'!$AB$10:$AB$41,'Análise estatística 2.º Per.'!G21)</f>
        <v>0</v>
      </c>
      <c r="H22" s="37">
        <f>COUNTIF('2.º Per.'!$AB$10:$AB$41,'Análise estatística 2.º Per.'!H21)</f>
        <v>0</v>
      </c>
      <c r="I22" s="37">
        <f>COUNTIF('2.º Per.'!$AB$10:$AB$41,'Análise estatística 2.º Per.'!I21)</f>
        <v>0</v>
      </c>
      <c r="J22" s="37">
        <f>COUNTIF('2.º Per.'!$AB$10:$AB$41,'Análise estatística 2.º Per.'!J21)</f>
        <v>0</v>
      </c>
      <c r="K22" s="37">
        <f>COUNTIF('2.º Per.'!$AB$10:$AB$41,'Análise estatística 2.º Per.'!K21)</f>
        <v>0</v>
      </c>
      <c r="L22" s="37">
        <f>COUNTIF('2.º Per.'!$AB$10:$AB$41,'Análise estatística 2.º Per.'!L21)</f>
        <v>0</v>
      </c>
      <c r="M22" s="37">
        <f>COUNTIF('2.º Per.'!$AB$10:$AB$41,'Análise estatística 2.º Per.'!M21)</f>
        <v>0</v>
      </c>
      <c r="V22" s="71">
        <v>9</v>
      </c>
      <c r="W22" s="72">
        <f>COUNTIF('2.º Per.'!$AB$10:$AB$41,'Análise estatística 2.º Per.'!V22)</f>
        <v>0</v>
      </c>
      <c r="X22" s="73" t="str">
        <f t="shared" si="0"/>
        <v/>
      </c>
    </row>
    <row r="23" spans="2:24" ht="15" x14ac:dyDescent="0.2">
      <c r="B23" s="217" t="s">
        <v>32</v>
      </c>
      <c r="C23" s="218"/>
      <c r="D23" s="59" t="str">
        <f t="shared" ref="D23:M23" si="1">IF(ISERROR(D22/$E$9),"",D22/$E$9)</f>
        <v/>
      </c>
      <c r="E23" s="59" t="str">
        <f t="shared" si="1"/>
        <v/>
      </c>
      <c r="F23" s="59" t="str">
        <f t="shared" si="1"/>
        <v/>
      </c>
      <c r="G23" s="59" t="str">
        <f t="shared" si="1"/>
        <v/>
      </c>
      <c r="H23" s="59" t="str">
        <f t="shared" si="1"/>
        <v/>
      </c>
      <c r="I23" s="59" t="str">
        <f t="shared" si="1"/>
        <v/>
      </c>
      <c r="J23" s="59" t="str">
        <f t="shared" si="1"/>
        <v/>
      </c>
      <c r="K23" s="59" t="str">
        <f t="shared" si="1"/>
        <v/>
      </c>
      <c r="L23" s="59" t="str">
        <f t="shared" si="1"/>
        <v/>
      </c>
      <c r="M23" s="59" t="str">
        <f t="shared" si="1"/>
        <v/>
      </c>
      <c r="V23" s="71">
        <v>10</v>
      </c>
      <c r="W23" s="72">
        <f>COUNTIF('2.º Per.'!$AB$10:$AB$41,'Análise estatística 2.º Per.'!V23)</f>
        <v>0</v>
      </c>
      <c r="X23" s="73" t="str">
        <f t="shared" si="0"/>
        <v/>
      </c>
    </row>
    <row r="24" spans="2:24" ht="15" x14ac:dyDescent="0.2">
      <c r="V24" s="71">
        <v>11</v>
      </c>
      <c r="W24" s="72">
        <f>COUNTIF('2.º Per.'!$AB$10:$AB$41,'Análise estatística 2.º Per.'!V24)</f>
        <v>0</v>
      </c>
      <c r="X24" s="73" t="str">
        <f t="shared" si="0"/>
        <v/>
      </c>
    </row>
    <row r="25" spans="2:24" ht="15" x14ac:dyDescent="0.2">
      <c r="B25" s="217" t="s">
        <v>31</v>
      </c>
      <c r="C25" s="218"/>
      <c r="D25" s="181">
        <v>11</v>
      </c>
      <c r="E25" s="181">
        <v>12</v>
      </c>
      <c r="F25" s="181">
        <v>13</v>
      </c>
      <c r="G25" s="181">
        <v>14</v>
      </c>
      <c r="H25" s="181">
        <v>15</v>
      </c>
      <c r="I25" s="181">
        <v>16</v>
      </c>
      <c r="J25" s="181">
        <v>17</v>
      </c>
      <c r="K25" s="181">
        <v>18</v>
      </c>
      <c r="L25" s="181">
        <v>19</v>
      </c>
      <c r="M25" s="181">
        <v>20</v>
      </c>
      <c r="V25" s="71">
        <v>12</v>
      </c>
      <c r="W25" s="72">
        <f>COUNTIF('2.º Per.'!$AB$10:$AB$41,'Análise estatística 2.º Per.'!V25)</f>
        <v>0</v>
      </c>
      <c r="X25" s="73" t="str">
        <f t="shared" si="0"/>
        <v/>
      </c>
    </row>
    <row r="26" spans="2:24" ht="15" x14ac:dyDescent="0.2">
      <c r="B26" s="217" t="s">
        <v>28</v>
      </c>
      <c r="C26" s="218"/>
      <c r="D26" s="37">
        <f>COUNTIF('2.º Per.'!$AB$10:$AB$41,'Análise estatística 2.º Per.'!D25)</f>
        <v>0</v>
      </c>
      <c r="E26" s="37">
        <f>COUNTIF('2.º Per.'!$AB$10:$AB$41,'Análise estatística 2.º Per.'!E25)</f>
        <v>0</v>
      </c>
      <c r="F26" s="37">
        <f>COUNTIF('2.º Per.'!$AB$10:$AB$41,'Análise estatística 2.º Per.'!F25)</f>
        <v>0</v>
      </c>
      <c r="G26" s="37">
        <f>COUNTIF('2.º Per.'!$AB$10:$AB$41,'Análise estatística 2.º Per.'!G25)</f>
        <v>0</v>
      </c>
      <c r="H26" s="37">
        <f>COUNTIF('2.º Per.'!$AB$10:$AB$41,'Análise estatística 2.º Per.'!H25)</f>
        <v>0</v>
      </c>
      <c r="I26" s="37">
        <f>COUNTIF('2.º Per.'!$AB$10:$AB$41,'Análise estatística 2.º Per.'!I25)</f>
        <v>0</v>
      </c>
      <c r="J26" s="37">
        <f>COUNTIF('2.º Per.'!$AB$10:$AB$41,'Análise estatística 2.º Per.'!J25)</f>
        <v>0</v>
      </c>
      <c r="K26" s="37">
        <f>COUNTIF('2.º Per.'!$AB$10:$AB$41,'Análise estatística 2.º Per.'!K25)</f>
        <v>0</v>
      </c>
      <c r="L26" s="37">
        <f>COUNTIF('2.º Per.'!$AB$10:$AB$41,'Análise estatística 2.º Per.'!L25)</f>
        <v>0</v>
      </c>
      <c r="M26" s="37">
        <f>COUNTIF('2.º Per.'!$AB$10:$AB$41,'Análise estatística 2.º Per.'!M25)</f>
        <v>0</v>
      </c>
      <c r="V26" s="71">
        <v>13</v>
      </c>
      <c r="W26" s="72">
        <f>COUNTIF('2.º Per.'!$AB$10:$AB$41,'Análise estatística 2.º Per.'!V26)</f>
        <v>0</v>
      </c>
      <c r="X26" s="73" t="str">
        <f t="shared" si="0"/>
        <v/>
      </c>
    </row>
    <row r="27" spans="2:24" ht="15" x14ac:dyDescent="0.2">
      <c r="B27" s="217" t="s">
        <v>32</v>
      </c>
      <c r="C27" s="218"/>
      <c r="D27" s="59" t="str">
        <f t="shared" ref="D27:M27" si="2">IF(ISERROR(D26/$E$9),"",D26/$E$9)</f>
        <v/>
      </c>
      <c r="E27" s="59" t="str">
        <f t="shared" si="2"/>
        <v/>
      </c>
      <c r="F27" s="59" t="str">
        <f t="shared" si="2"/>
        <v/>
      </c>
      <c r="G27" s="59" t="str">
        <f t="shared" si="2"/>
        <v/>
      </c>
      <c r="H27" s="59" t="str">
        <f t="shared" si="2"/>
        <v/>
      </c>
      <c r="I27" s="59" t="str">
        <f t="shared" si="2"/>
        <v/>
      </c>
      <c r="J27" s="59" t="str">
        <f t="shared" si="2"/>
        <v/>
      </c>
      <c r="K27" s="59" t="str">
        <f t="shared" si="2"/>
        <v/>
      </c>
      <c r="L27" s="59" t="str">
        <f t="shared" si="2"/>
        <v/>
      </c>
      <c r="M27" s="59" t="str">
        <f t="shared" si="2"/>
        <v/>
      </c>
      <c r="V27" s="71">
        <v>14</v>
      </c>
      <c r="W27" s="72">
        <f>COUNTIF('2.º Per.'!$AB$10:$AB$41,'Análise estatística 2.º Per.'!V27)</f>
        <v>0</v>
      </c>
      <c r="X27" s="73" t="str">
        <f t="shared" si="0"/>
        <v/>
      </c>
    </row>
    <row r="28" spans="2:24" ht="15" x14ac:dyDescent="0.2">
      <c r="V28" s="71">
        <v>15</v>
      </c>
      <c r="W28" s="72">
        <f>COUNTIF('2.º Per.'!$AB$10:$AB$41,'Análise estatística 2.º Per.'!V28)</f>
        <v>0</v>
      </c>
      <c r="X28" s="73" t="str">
        <f t="shared" si="0"/>
        <v/>
      </c>
    </row>
    <row r="29" spans="2:24" ht="15" x14ac:dyDescent="0.2">
      <c r="V29" s="71">
        <v>16</v>
      </c>
      <c r="W29" s="72">
        <f>COUNTIF('2.º Per.'!$AB$10:$AB$41,'Análise estatística 2.º Per.'!V29)</f>
        <v>0</v>
      </c>
      <c r="X29" s="73" t="str">
        <f t="shared" si="0"/>
        <v/>
      </c>
    </row>
    <row r="30" spans="2:24" ht="15" x14ac:dyDescent="0.2">
      <c r="V30" s="71">
        <v>17</v>
      </c>
      <c r="W30" s="72">
        <f>COUNTIF('2.º Per.'!$AB$10:$AB$41,'Análise estatística 2.º Per.'!V30)</f>
        <v>0</v>
      </c>
      <c r="X30" s="73" t="str">
        <f t="shared" si="0"/>
        <v/>
      </c>
    </row>
    <row r="31" spans="2:24" ht="15" x14ac:dyDescent="0.2">
      <c r="V31" s="71">
        <v>18</v>
      </c>
      <c r="W31" s="72">
        <f>COUNTIF('2.º Per.'!$AB$10:$AB$41,'Análise estatística 2.º Per.'!V31)</f>
        <v>0</v>
      </c>
      <c r="X31" s="73" t="str">
        <f t="shared" si="0"/>
        <v/>
      </c>
    </row>
    <row r="32" spans="2:24" ht="15" x14ac:dyDescent="0.2">
      <c r="V32" s="71">
        <v>19</v>
      </c>
      <c r="W32" s="72">
        <f>COUNTIF('2.º Per.'!$AB$10:$AB$41,'Análise estatística 2.º Per.'!V32)</f>
        <v>0</v>
      </c>
      <c r="X32" s="73" t="str">
        <f t="shared" si="0"/>
        <v/>
      </c>
    </row>
    <row r="33" spans="22:24" ht="15" x14ac:dyDescent="0.2">
      <c r="V33" s="71">
        <v>20</v>
      </c>
      <c r="W33" s="72">
        <f>COUNTIF('2.º Per.'!$AB$10:$AB$41,'Análise estatística 2.º Per.'!V33)</f>
        <v>0</v>
      </c>
      <c r="X33" s="73" t="str">
        <f t="shared" si="0"/>
        <v/>
      </c>
    </row>
  </sheetData>
  <sheetProtection selectLockedCells="1"/>
  <mergeCells count="14">
    <mergeCell ref="B27:C27"/>
    <mergeCell ref="B15:D15"/>
    <mergeCell ref="B9:D9"/>
    <mergeCell ref="B10:D10"/>
    <mergeCell ref="B11:D11"/>
    <mergeCell ref="B22:C22"/>
    <mergeCell ref="B23:C23"/>
    <mergeCell ref="X12:X13"/>
    <mergeCell ref="B21:C21"/>
    <mergeCell ref="B25:C25"/>
    <mergeCell ref="B26:C26"/>
    <mergeCell ref="V12:V13"/>
    <mergeCell ref="W12:W13"/>
    <mergeCell ref="B13:D1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>
    <oddFooter>&amp;L&amp;D&amp;C&amp;F&amp;RREGCD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3" tint="0.39997558519241921"/>
  </sheetPr>
  <dimension ref="A1:AP51"/>
  <sheetViews>
    <sheetView zoomScale="55" zoomScaleNormal="55" workbookViewId="0">
      <selection activeCell="C10" sqref="C10"/>
    </sheetView>
  </sheetViews>
  <sheetFormatPr defaultRowHeight="14.25" x14ac:dyDescent="0.2"/>
  <cols>
    <col min="1" max="1" width="5.42578125" style="78" customWidth="1"/>
    <col min="2" max="2" width="32.7109375" style="74" customWidth="1"/>
    <col min="3" max="3" width="11.5703125" style="74" customWidth="1"/>
    <col min="4" max="4" width="12" style="74" customWidth="1"/>
    <col min="5" max="5" width="13.28515625" style="75" bestFit="1" customWidth="1"/>
    <col min="6" max="6" width="15.7109375" style="74" bestFit="1" customWidth="1"/>
    <col min="7" max="7" width="12.42578125" style="74" bestFit="1" customWidth="1"/>
    <col min="8" max="9" width="9.85546875" style="74" customWidth="1"/>
    <col min="10" max="10" width="10.5703125" style="74" customWidth="1"/>
    <col min="11" max="11" width="8.140625" style="74" customWidth="1"/>
    <col min="12" max="12" width="12.28515625" style="74" customWidth="1"/>
    <col min="13" max="13" width="8.140625" style="74" customWidth="1"/>
    <col min="14" max="14" width="8.7109375" style="74" customWidth="1"/>
    <col min="15" max="16" width="9.140625" style="74"/>
    <col min="17" max="17" width="7.28515625" style="74" bestFit="1" customWidth="1"/>
    <col min="18" max="19" width="7.7109375" style="74" customWidth="1"/>
    <col min="20" max="20" width="7.85546875" style="74" customWidth="1"/>
    <col min="21" max="22" width="9" style="74" customWidth="1"/>
    <col min="23" max="23" width="10.7109375" style="74" customWidth="1"/>
    <col min="24" max="24" width="14.140625" style="74" bestFit="1" customWidth="1"/>
    <col min="25" max="25" width="13.5703125" style="74" customWidth="1"/>
    <col min="26" max="28" width="4.7109375" style="47" customWidth="1"/>
    <col min="29" max="31" width="9.140625" style="45"/>
    <col min="32" max="33" width="9.140625" style="60"/>
    <col min="34" max="34" width="0" style="60" hidden="1" customWidth="1"/>
    <col min="35" max="39" width="9.140625" style="60"/>
    <col min="40" max="42" width="9.140625" style="45"/>
    <col min="43" max="16384" width="9.140625" style="7"/>
  </cols>
  <sheetData>
    <row r="1" spans="1:42" ht="21.7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15"/>
      <c r="K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44"/>
      <c r="AA1" s="44"/>
      <c r="AB1" s="44"/>
      <c r="AD1" s="46"/>
    </row>
    <row r="2" spans="1:42" ht="15.75" customHeight="1" x14ac:dyDescent="0.25">
      <c r="A2" s="25" t="str">
        <f>IF(Dados!$B$7&lt;&gt;"",Dados!$B$7,"")</f>
        <v/>
      </c>
      <c r="B2" s="15"/>
      <c r="C2" s="15"/>
      <c r="D2" s="15"/>
      <c r="E2" s="15"/>
    </row>
    <row r="3" spans="1:42" ht="6.75" customHeight="1" x14ac:dyDescent="0.25">
      <c r="A3" s="75"/>
      <c r="E3" s="74"/>
      <c r="F3" s="2"/>
    </row>
    <row r="4" spans="1:42" ht="18.75" customHeight="1" x14ac:dyDescent="0.2">
      <c r="A4" s="29" t="s">
        <v>19</v>
      </c>
      <c r="B4" s="76" t="str">
        <f>IF(Dados!$B$13&lt;&gt;"",Dados!$B$13,"")</f>
        <v/>
      </c>
      <c r="C4" s="31" t="s">
        <v>6</v>
      </c>
      <c r="D4" s="77" t="str">
        <f>IF(Dados!$B$16&lt;&gt;"",Dados!$B$16,"")</f>
        <v/>
      </c>
      <c r="E4" s="31" t="s">
        <v>21</v>
      </c>
      <c r="F4" s="76">
        <v>3</v>
      </c>
      <c r="I4" s="29" t="s">
        <v>20</v>
      </c>
      <c r="J4" s="78" t="str">
        <f>IF(Dados!$B$10&lt;&gt;"",Dados!$B$10,"")</f>
        <v/>
      </c>
    </row>
    <row r="5" spans="1:42" ht="18.75" customHeight="1" x14ac:dyDescent="0.2"/>
    <row r="6" spans="1:42" ht="5.25" customHeight="1" x14ac:dyDescent="0.2">
      <c r="A6" s="228"/>
      <c r="B6" s="228"/>
      <c r="D6" s="1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48"/>
      <c r="AA6" s="48"/>
      <c r="AB6" s="48"/>
    </row>
    <row r="7" spans="1:42" s="17" customFormat="1" ht="20.25" customHeight="1" x14ac:dyDescent="0.2">
      <c r="A7" s="81"/>
      <c r="B7" s="81"/>
      <c r="C7" s="82"/>
      <c r="D7" s="207" t="s">
        <v>9</v>
      </c>
      <c r="E7" s="208"/>
      <c r="F7" s="208"/>
      <c r="G7" s="208"/>
      <c r="H7" s="230" t="s">
        <v>52</v>
      </c>
      <c r="I7" s="230"/>
      <c r="J7" s="188"/>
      <c r="K7" s="207" t="s">
        <v>10</v>
      </c>
      <c r="L7" s="208"/>
      <c r="M7" s="208"/>
      <c r="N7" s="208"/>
      <c r="O7" s="230" t="s">
        <v>52</v>
      </c>
      <c r="P7" s="230"/>
      <c r="Q7" s="188"/>
      <c r="R7" s="236" t="s">
        <v>13</v>
      </c>
      <c r="S7" s="237"/>
      <c r="T7" s="237"/>
      <c r="U7" s="230" t="s">
        <v>52</v>
      </c>
      <c r="V7" s="230"/>
      <c r="W7" s="188"/>
      <c r="X7" s="215" t="s">
        <v>24</v>
      </c>
      <c r="Y7" s="216"/>
      <c r="Z7" s="104"/>
      <c r="AA7" s="229"/>
      <c r="AB7" s="229"/>
      <c r="AC7" s="49"/>
      <c r="AD7" s="49"/>
      <c r="AE7" s="49"/>
      <c r="AF7" s="62"/>
      <c r="AG7" s="62"/>
      <c r="AH7" s="62" t="s">
        <v>38</v>
      </c>
      <c r="AI7" s="62"/>
      <c r="AJ7" s="62"/>
      <c r="AK7" s="62"/>
      <c r="AL7" s="62"/>
      <c r="AM7" s="62"/>
      <c r="AN7" s="49"/>
      <c r="AO7" s="49"/>
      <c r="AP7" s="49"/>
    </row>
    <row r="8" spans="1:42" s="17" customFormat="1" ht="21.75" customHeight="1" x14ac:dyDescent="0.2">
      <c r="A8" s="81"/>
      <c r="B8" s="81"/>
      <c r="C8" s="24" t="s">
        <v>52</v>
      </c>
      <c r="D8" s="197"/>
      <c r="E8" s="197"/>
      <c r="F8" s="197"/>
      <c r="G8" s="197"/>
      <c r="H8" s="197"/>
      <c r="I8" s="197"/>
      <c r="J8" s="224" t="s">
        <v>17</v>
      </c>
      <c r="K8" s="197"/>
      <c r="L8" s="197"/>
      <c r="M8" s="197"/>
      <c r="N8" s="197"/>
      <c r="O8" s="197"/>
      <c r="P8" s="197"/>
      <c r="Q8" s="235" t="s">
        <v>17</v>
      </c>
      <c r="R8" s="197"/>
      <c r="S8" s="198"/>
      <c r="T8" s="199"/>
      <c r="U8" s="196"/>
      <c r="V8" s="183"/>
      <c r="W8" s="224" t="s">
        <v>17</v>
      </c>
      <c r="X8" s="231" t="s">
        <v>54</v>
      </c>
      <c r="Y8" s="233" t="s">
        <v>51</v>
      </c>
      <c r="Z8" s="104"/>
      <c r="AA8" s="58"/>
      <c r="AB8" s="58"/>
      <c r="AC8" s="49"/>
      <c r="AD8" s="49"/>
      <c r="AE8" s="49"/>
      <c r="AF8" s="62"/>
      <c r="AG8" s="62"/>
      <c r="AH8" s="63">
        <f>SUM(D8:I8)</f>
        <v>0</v>
      </c>
      <c r="AI8" s="62"/>
      <c r="AJ8" s="62"/>
      <c r="AK8" s="62"/>
      <c r="AL8" s="62"/>
      <c r="AM8" s="62"/>
      <c r="AN8" s="49"/>
      <c r="AO8" s="49"/>
      <c r="AP8" s="49"/>
    </row>
    <row r="9" spans="1:42" s="16" customFormat="1" ht="31.5" customHeight="1" x14ac:dyDescent="0.25">
      <c r="A9" s="33" t="s">
        <v>0</v>
      </c>
      <c r="B9" s="33" t="s">
        <v>2</v>
      </c>
      <c r="C9" s="35" t="s">
        <v>50</v>
      </c>
      <c r="D9" s="97" t="s">
        <v>7</v>
      </c>
      <c r="E9" s="98" t="s">
        <v>23</v>
      </c>
      <c r="F9" s="98" t="s">
        <v>18</v>
      </c>
      <c r="G9" s="98" t="s">
        <v>8</v>
      </c>
      <c r="H9" s="184"/>
      <c r="I9" s="184"/>
      <c r="J9" s="225"/>
      <c r="K9" s="99" t="s">
        <v>1</v>
      </c>
      <c r="L9" s="99" t="s">
        <v>11</v>
      </c>
      <c r="M9" s="99" t="s">
        <v>12</v>
      </c>
      <c r="N9" s="100" t="s">
        <v>53</v>
      </c>
      <c r="O9" s="191"/>
      <c r="P9" s="191"/>
      <c r="Q9" s="227"/>
      <c r="R9" s="101" t="s">
        <v>14</v>
      </c>
      <c r="S9" s="99" t="s">
        <v>15</v>
      </c>
      <c r="T9" s="99" t="s">
        <v>16</v>
      </c>
      <c r="U9" s="191"/>
      <c r="V9" s="192"/>
      <c r="W9" s="225"/>
      <c r="X9" s="232"/>
      <c r="Y9" s="234"/>
      <c r="Z9" s="105"/>
      <c r="AA9" s="50"/>
      <c r="AB9" s="51"/>
      <c r="AC9" s="52"/>
      <c r="AD9" s="52"/>
      <c r="AE9" s="52"/>
      <c r="AF9" s="64"/>
      <c r="AG9" s="64"/>
      <c r="AH9" s="64"/>
      <c r="AI9" s="64"/>
      <c r="AJ9" s="64"/>
      <c r="AK9" s="64"/>
      <c r="AL9" s="64"/>
      <c r="AM9" s="64"/>
      <c r="AN9" s="52"/>
      <c r="AO9" s="52"/>
      <c r="AP9" s="52"/>
    </row>
    <row r="10" spans="1:42" x14ac:dyDescent="0.2">
      <c r="A10" s="33">
        <v>1</v>
      </c>
      <c r="B10" s="83" t="str">
        <f>IF(VLOOKUP(A10,Dados!$A$23:$B$54,2,FALSE)=0,"",VLOOKUP(A10,Dados!$A$23:$B$54,2,FALSE))</f>
        <v/>
      </c>
      <c r="C10" s="102" t="str">
        <f>IF('2.º Per.'!Y10&lt;&gt;"",'2.º Per.'!Y10,"")</f>
        <v/>
      </c>
      <c r="D10" s="186"/>
      <c r="E10" s="185"/>
      <c r="F10" s="185"/>
      <c r="G10" s="185"/>
      <c r="H10" s="185"/>
      <c r="I10" s="185"/>
      <c r="J10" s="103" t="str">
        <f t="shared" ref="J10:J39" si="0">IF(B10&lt;&gt;"",D10*$D$8+E10*$E$8+F10*$F$8+G10*$G$8+H10*$H$8+I10*$I$8,"")</f>
        <v/>
      </c>
      <c r="K10" s="190"/>
      <c r="L10" s="185"/>
      <c r="M10" s="185"/>
      <c r="N10" s="185"/>
      <c r="O10" s="185"/>
      <c r="P10" s="185"/>
      <c r="Q10" s="103" t="str">
        <f t="shared" ref="Q10:Q39" si="1">IF(B10&lt;&gt;"",K10*$K$8+L10*$L$8+M10*$M$8+N10*$N$8+O10*$O$8+P10*$P$8,"")</f>
        <v/>
      </c>
      <c r="R10" s="190"/>
      <c r="S10" s="185"/>
      <c r="T10" s="185"/>
      <c r="U10" s="185"/>
      <c r="V10" s="185"/>
      <c r="W10" s="103" t="str">
        <f t="shared" ref="W10:W39" si="2">IF(B10&lt;&gt;"",R10*$R$8+S10*$S$8+T10*$T$8+U10*$U$8+V10*$V$8,"")</f>
        <v/>
      </c>
      <c r="X10" s="189"/>
      <c r="Y10" s="84" t="str">
        <f t="shared" ref="Y10:Y39" si="3">IF(ISERROR(IF(AND($J$7&lt;&gt;"",$Q$7&lt;&gt;"",$W$7&lt;&gt;"",SUM($D$8:$I$8)=100%,SUM($K$8:$P$8)=100%,SUM($R$8:$V$8)=100%),J10*$J$7+Q10*$Q$7+W10*$W$7,"")),"",IF(AND($J$7&lt;&gt;"",$Q$7&lt;&gt;"",$W$7&lt;&gt;"",SUM($D$8:$I$8)=100%,SUM($K$8:$P$8)=100%,SUM($R$8:$V$8)=100%),J10*$J$7+Q10*$Q$7+W10*$W$7,""))</f>
        <v/>
      </c>
      <c r="Z10" s="106" t="str">
        <f>IF(Y10&lt;&gt;"",IF(Y10&lt;9.5,"n","p"),"")</f>
        <v/>
      </c>
      <c r="AA10" s="58"/>
      <c r="AB10" s="53" t="str">
        <f t="shared" ref="AB10:AB39" si="4">IF(Z10&lt;&gt;"",ROUND(Y10,0),"")</f>
        <v/>
      </c>
      <c r="AD10" s="45" t="s">
        <v>46</v>
      </c>
    </row>
    <row r="11" spans="1:42" x14ac:dyDescent="0.2">
      <c r="A11" s="33">
        <v>2</v>
      </c>
      <c r="B11" s="83" t="str">
        <f>IF(VLOOKUP(A11,Dados!$A$23:$B$54,2,FALSE)=0,"",VLOOKUP(A11,Dados!$A$23:$B$54,2,FALSE))</f>
        <v/>
      </c>
      <c r="C11" s="102" t="str">
        <f>IF('2.º Per.'!Y11&lt;&gt;"",'2.º Per.'!Y11,"")</f>
        <v/>
      </c>
      <c r="D11" s="186"/>
      <c r="E11" s="185"/>
      <c r="F11" s="185"/>
      <c r="G11" s="185"/>
      <c r="H11" s="185"/>
      <c r="I11" s="185"/>
      <c r="J11" s="103" t="str">
        <f t="shared" si="0"/>
        <v/>
      </c>
      <c r="K11" s="190"/>
      <c r="L11" s="185"/>
      <c r="M11" s="185"/>
      <c r="N11" s="185"/>
      <c r="O11" s="185"/>
      <c r="P11" s="185"/>
      <c r="Q11" s="103" t="str">
        <f t="shared" si="1"/>
        <v/>
      </c>
      <c r="R11" s="190"/>
      <c r="S11" s="185"/>
      <c r="T11" s="185"/>
      <c r="U11" s="185"/>
      <c r="V11" s="185"/>
      <c r="W11" s="103" t="str">
        <f t="shared" si="2"/>
        <v/>
      </c>
      <c r="X11" s="189"/>
      <c r="Y11" s="84" t="str">
        <f t="shared" si="3"/>
        <v/>
      </c>
      <c r="Z11" s="106" t="str">
        <f t="shared" ref="Z11:Z39" si="5">IF(Y11&lt;&gt;"",IF(Y11&lt;9.5,"n","p"),"")</f>
        <v/>
      </c>
      <c r="AA11" s="54"/>
      <c r="AB11" s="53" t="str">
        <f t="shared" si="4"/>
        <v/>
      </c>
      <c r="AC11" s="55"/>
      <c r="AH11" s="60" t="s">
        <v>38</v>
      </c>
    </row>
    <row r="12" spans="1:42" x14ac:dyDescent="0.2">
      <c r="A12" s="33">
        <v>3</v>
      </c>
      <c r="B12" s="83" t="str">
        <f>IF(VLOOKUP(A12,Dados!$A$23:$B$54,2,FALSE)=0,"",VLOOKUP(A12,Dados!$A$23:$B$54,2,FALSE))</f>
        <v/>
      </c>
      <c r="C12" s="102" t="str">
        <f>IF('2.º Per.'!Y12&lt;&gt;"",'2.º Per.'!Y12,"")</f>
        <v/>
      </c>
      <c r="D12" s="186"/>
      <c r="E12" s="185"/>
      <c r="F12" s="185"/>
      <c r="G12" s="185"/>
      <c r="H12" s="185"/>
      <c r="I12" s="185"/>
      <c r="J12" s="103" t="str">
        <f t="shared" si="0"/>
        <v/>
      </c>
      <c r="K12" s="190"/>
      <c r="L12" s="185"/>
      <c r="M12" s="185"/>
      <c r="N12" s="185"/>
      <c r="O12" s="185"/>
      <c r="P12" s="185"/>
      <c r="Q12" s="103" t="str">
        <f t="shared" si="1"/>
        <v/>
      </c>
      <c r="R12" s="190"/>
      <c r="S12" s="185"/>
      <c r="T12" s="185"/>
      <c r="U12" s="185"/>
      <c r="V12" s="185"/>
      <c r="W12" s="103" t="str">
        <f t="shared" si="2"/>
        <v/>
      </c>
      <c r="X12" s="189"/>
      <c r="Y12" s="84" t="str">
        <f t="shared" si="3"/>
        <v/>
      </c>
      <c r="Z12" s="106" t="str">
        <f t="shared" si="5"/>
        <v/>
      </c>
      <c r="AA12" s="54"/>
      <c r="AB12" s="53" t="str">
        <f t="shared" si="4"/>
        <v/>
      </c>
      <c r="AC12" s="55"/>
      <c r="AH12" s="61">
        <f>SUM(K8:P8)</f>
        <v>0</v>
      </c>
    </row>
    <row r="13" spans="1:42" x14ac:dyDescent="0.2">
      <c r="A13" s="33">
        <v>4</v>
      </c>
      <c r="B13" s="83" t="str">
        <f>IF(VLOOKUP(A13,Dados!$A$23:$B$54,2,FALSE)=0,"",VLOOKUP(A13,Dados!$A$23:$B$54,2,FALSE))</f>
        <v/>
      </c>
      <c r="C13" s="102" t="str">
        <f>IF('2.º Per.'!Y13&lt;&gt;"",'2.º Per.'!Y13,"")</f>
        <v/>
      </c>
      <c r="D13" s="186"/>
      <c r="E13" s="185"/>
      <c r="F13" s="185"/>
      <c r="G13" s="185"/>
      <c r="H13" s="185"/>
      <c r="I13" s="185"/>
      <c r="J13" s="103" t="str">
        <f t="shared" si="0"/>
        <v/>
      </c>
      <c r="K13" s="190"/>
      <c r="L13" s="185"/>
      <c r="M13" s="185"/>
      <c r="N13" s="185"/>
      <c r="O13" s="185"/>
      <c r="P13" s="185"/>
      <c r="Q13" s="103" t="str">
        <f t="shared" si="1"/>
        <v/>
      </c>
      <c r="R13" s="190"/>
      <c r="S13" s="185"/>
      <c r="T13" s="185"/>
      <c r="U13" s="185"/>
      <c r="V13" s="185"/>
      <c r="W13" s="103" t="str">
        <f t="shared" si="2"/>
        <v/>
      </c>
      <c r="X13" s="189"/>
      <c r="Y13" s="84" t="str">
        <f t="shared" si="3"/>
        <v/>
      </c>
      <c r="Z13" s="106" t="str">
        <f t="shared" si="5"/>
        <v/>
      </c>
      <c r="AA13" s="54"/>
      <c r="AB13" s="53" t="str">
        <f t="shared" si="4"/>
        <v/>
      </c>
      <c r="AC13" s="55"/>
    </row>
    <row r="14" spans="1:42" x14ac:dyDescent="0.2">
      <c r="A14" s="33">
        <v>5</v>
      </c>
      <c r="B14" s="83" t="str">
        <f>IF(VLOOKUP(A14,Dados!$A$23:$B$54,2,FALSE)=0,"",VLOOKUP(A14,Dados!$A$23:$B$54,2,FALSE))</f>
        <v/>
      </c>
      <c r="C14" s="102" t="str">
        <f>IF('2.º Per.'!Y14&lt;&gt;"",'2.º Per.'!Y14,"")</f>
        <v/>
      </c>
      <c r="D14" s="186"/>
      <c r="E14" s="185"/>
      <c r="F14" s="185"/>
      <c r="G14" s="185"/>
      <c r="H14" s="185"/>
      <c r="I14" s="185"/>
      <c r="J14" s="103" t="str">
        <f t="shared" si="0"/>
        <v/>
      </c>
      <c r="K14" s="190"/>
      <c r="L14" s="185"/>
      <c r="M14" s="185"/>
      <c r="N14" s="185"/>
      <c r="O14" s="185"/>
      <c r="P14" s="185"/>
      <c r="Q14" s="103" t="str">
        <f t="shared" si="1"/>
        <v/>
      </c>
      <c r="R14" s="190"/>
      <c r="S14" s="185"/>
      <c r="T14" s="185"/>
      <c r="U14" s="185"/>
      <c r="V14" s="185"/>
      <c r="W14" s="103" t="str">
        <f t="shared" si="2"/>
        <v/>
      </c>
      <c r="X14" s="189"/>
      <c r="Y14" s="84" t="str">
        <f t="shared" si="3"/>
        <v/>
      </c>
      <c r="Z14" s="106" t="str">
        <f t="shared" si="5"/>
        <v/>
      </c>
      <c r="AA14" s="54"/>
      <c r="AB14" s="53" t="str">
        <f t="shared" si="4"/>
        <v/>
      </c>
      <c r="AC14" s="55"/>
    </row>
    <row r="15" spans="1:42" x14ac:dyDescent="0.2">
      <c r="A15" s="33">
        <v>6</v>
      </c>
      <c r="B15" s="83" t="str">
        <f>IF(VLOOKUP(A15,Dados!$A$23:$B$54,2,FALSE)=0,"",VLOOKUP(A15,Dados!$A$23:$B$54,2,FALSE))</f>
        <v/>
      </c>
      <c r="C15" s="102" t="str">
        <f>IF('2.º Per.'!Y15&lt;&gt;"",'2.º Per.'!Y15,"")</f>
        <v/>
      </c>
      <c r="D15" s="186"/>
      <c r="E15" s="185"/>
      <c r="F15" s="185"/>
      <c r="G15" s="185"/>
      <c r="H15" s="185"/>
      <c r="I15" s="185"/>
      <c r="J15" s="103" t="str">
        <f t="shared" si="0"/>
        <v/>
      </c>
      <c r="K15" s="190"/>
      <c r="L15" s="185"/>
      <c r="M15" s="185"/>
      <c r="N15" s="185"/>
      <c r="O15" s="185"/>
      <c r="P15" s="185"/>
      <c r="Q15" s="103" t="str">
        <f t="shared" si="1"/>
        <v/>
      </c>
      <c r="R15" s="190"/>
      <c r="S15" s="185"/>
      <c r="T15" s="185"/>
      <c r="U15" s="185"/>
      <c r="V15" s="185"/>
      <c r="W15" s="103" t="str">
        <f t="shared" si="2"/>
        <v/>
      </c>
      <c r="X15" s="189"/>
      <c r="Y15" s="84" t="str">
        <f t="shared" si="3"/>
        <v/>
      </c>
      <c r="Z15" s="106" t="str">
        <f t="shared" si="5"/>
        <v/>
      </c>
      <c r="AA15" s="54"/>
      <c r="AB15" s="53" t="str">
        <f t="shared" si="4"/>
        <v/>
      </c>
      <c r="AC15" s="55"/>
      <c r="AH15" s="60" t="s">
        <v>38</v>
      </c>
    </row>
    <row r="16" spans="1:42" x14ac:dyDescent="0.2">
      <c r="A16" s="33">
        <v>7</v>
      </c>
      <c r="B16" s="83" t="str">
        <f>IF(VLOOKUP(A16,Dados!$A$23:$B$54,2,FALSE)=0,"",VLOOKUP(A16,Dados!$A$23:$B$54,2,FALSE))</f>
        <v/>
      </c>
      <c r="C16" s="102" t="str">
        <f>IF('2.º Per.'!Y16&lt;&gt;"",'2.º Per.'!Y16,"")</f>
        <v/>
      </c>
      <c r="D16" s="186"/>
      <c r="E16" s="185"/>
      <c r="F16" s="185"/>
      <c r="G16" s="185"/>
      <c r="H16" s="185"/>
      <c r="I16" s="185"/>
      <c r="J16" s="103" t="str">
        <f t="shared" si="0"/>
        <v/>
      </c>
      <c r="K16" s="190"/>
      <c r="L16" s="185"/>
      <c r="M16" s="185"/>
      <c r="N16" s="185"/>
      <c r="O16" s="185"/>
      <c r="P16" s="185"/>
      <c r="Q16" s="103" t="str">
        <f t="shared" si="1"/>
        <v/>
      </c>
      <c r="R16" s="190"/>
      <c r="S16" s="185"/>
      <c r="T16" s="185"/>
      <c r="U16" s="185"/>
      <c r="V16" s="185"/>
      <c r="W16" s="103" t="str">
        <f t="shared" si="2"/>
        <v/>
      </c>
      <c r="X16" s="189"/>
      <c r="Y16" s="84" t="str">
        <f t="shared" si="3"/>
        <v/>
      </c>
      <c r="Z16" s="106" t="str">
        <f t="shared" si="5"/>
        <v/>
      </c>
      <c r="AA16" s="54"/>
      <c r="AB16" s="53" t="str">
        <f t="shared" si="4"/>
        <v/>
      </c>
      <c r="AC16" s="55"/>
      <c r="AH16" s="61">
        <f>SUM(R8:V8)</f>
        <v>0</v>
      </c>
    </row>
    <row r="17" spans="1:29" x14ac:dyDescent="0.2">
      <c r="A17" s="33">
        <v>8</v>
      </c>
      <c r="B17" s="83" t="str">
        <f>IF(VLOOKUP(A17,Dados!$A$23:$B$54,2,FALSE)=0,"",VLOOKUP(A17,Dados!$A$23:$B$54,2,FALSE))</f>
        <v/>
      </c>
      <c r="C17" s="102" t="str">
        <f>IF('2.º Per.'!Y17&lt;&gt;"",'2.º Per.'!Y17,"")</f>
        <v/>
      </c>
      <c r="D17" s="186"/>
      <c r="E17" s="185"/>
      <c r="F17" s="185"/>
      <c r="G17" s="185"/>
      <c r="H17" s="185"/>
      <c r="I17" s="185"/>
      <c r="J17" s="103" t="str">
        <f t="shared" si="0"/>
        <v/>
      </c>
      <c r="K17" s="190"/>
      <c r="L17" s="185"/>
      <c r="M17" s="185"/>
      <c r="N17" s="185"/>
      <c r="O17" s="185"/>
      <c r="P17" s="185"/>
      <c r="Q17" s="103" t="str">
        <f t="shared" si="1"/>
        <v/>
      </c>
      <c r="R17" s="190"/>
      <c r="S17" s="185"/>
      <c r="T17" s="185"/>
      <c r="U17" s="185"/>
      <c r="V17" s="185"/>
      <c r="W17" s="103" t="str">
        <f t="shared" si="2"/>
        <v/>
      </c>
      <c r="X17" s="189"/>
      <c r="Y17" s="84" t="str">
        <f t="shared" si="3"/>
        <v/>
      </c>
      <c r="Z17" s="106" t="str">
        <f t="shared" si="5"/>
        <v/>
      </c>
      <c r="AA17" s="54"/>
      <c r="AB17" s="53" t="str">
        <f t="shared" si="4"/>
        <v/>
      </c>
      <c r="AC17" s="55"/>
    </row>
    <row r="18" spans="1:29" x14ac:dyDescent="0.2">
      <c r="A18" s="33">
        <v>9</v>
      </c>
      <c r="B18" s="83" t="str">
        <f>IF(VLOOKUP(A18,Dados!$A$23:$B$54,2,FALSE)=0,"",VLOOKUP(A18,Dados!$A$23:$B$54,2,FALSE))</f>
        <v/>
      </c>
      <c r="C18" s="102" t="str">
        <f>IF('2.º Per.'!Y18&lt;&gt;"",'2.º Per.'!Y18,"")</f>
        <v/>
      </c>
      <c r="D18" s="186"/>
      <c r="E18" s="185"/>
      <c r="F18" s="185"/>
      <c r="G18" s="185"/>
      <c r="H18" s="185"/>
      <c r="I18" s="185"/>
      <c r="J18" s="103" t="str">
        <f t="shared" si="0"/>
        <v/>
      </c>
      <c r="K18" s="190"/>
      <c r="L18" s="185"/>
      <c r="M18" s="185"/>
      <c r="N18" s="185"/>
      <c r="O18" s="185"/>
      <c r="P18" s="185"/>
      <c r="Q18" s="103" t="str">
        <f t="shared" si="1"/>
        <v/>
      </c>
      <c r="R18" s="190"/>
      <c r="S18" s="185"/>
      <c r="T18" s="185"/>
      <c r="U18" s="185"/>
      <c r="V18" s="185"/>
      <c r="W18" s="103" t="str">
        <f t="shared" si="2"/>
        <v/>
      </c>
      <c r="X18" s="189"/>
      <c r="Y18" s="84" t="str">
        <f t="shared" si="3"/>
        <v/>
      </c>
      <c r="Z18" s="106" t="str">
        <f t="shared" si="5"/>
        <v/>
      </c>
      <c r="AA18" s="54"/>
      <c r="AB18" s="53" t="str">
        <f t="shared" si="4"/>
        <v/>
      </c>
      <c r="AC18" s="55"/>
    </row>
    <row r="19" spans="1:29" x14ac:dyDescent="0.2">
      <c r="A19" s="33">
        <v>10</v>
      </c>
      <c r="B19" s="83" t="str">
        <f>IF(VLOOKUP(A19,Dados!$A$23:$B$54,2,FALSE)=0,"",VLOOKUP(A19,Dados!$A$23:$B$54,2,FALSE))</f>
        <v/>
      </c>
      <c r="C19" s="102" t="str">
        <f>IF('2.º Per.'!Y19&lt;&gt;"",'2.º Per.'!Y19,"")</f>
        <v/>
      </c>
      <c r="D19" s="186"/>
      <c r="E19" s="185"/>
      <c r="F19" s="185"/>
      <c r="G19" s="185"/>
      <c r="H19" s="185"/>
      <c r="I19" s="185"/>
      <c r="J19" s="103" t="str">
        <f t="shared" si="0"/>
        <v/>
      </c>
      <c r="K19" s="190"/>
      <c r="L19" s="185"/>
      <c r="M19" s="185"/>
      <c r="N19" s="185"/>
      <c r="O19" s="185"/>
      <c r="P19" s="185"/>
      <c r="Q19" s="103" t="str">
        <f t="shared" si="1"/>
        <v/>
      </c>
      <c r="R19" s="190"/>
      <c r="S19" s="185"/>
      <c r="T19" s="185"/>
      <c r="U19" s="185"/>
      <c r="V19" s="185"/>
      <c r="W19" s="103" t="str">
        <f t="shared" si="2"/>
        <v/>
      </c>
      <c r="X19" s="189"/>
      <c r="Y19" s="84" t="str">
        <f t="shared" si="3"/>
        <v/>
      </c>
      <c r="Z19" s="106" t="str">
        <f t="shared" si="5"/>
        <v/>
      </c>
      <c r="AA19" s="54"/>
      <c r="AB19" s="53" t="str">
        <f t="shared" si="4"/>
        <v/>
      </c>
      <c r="AC19" s="55"/>
    </row>
    <row r="20" spans="1:29" x14ac:dyDescent="0.2">
      <c r="A20" s="33">
        <v>11</v>
      </c>
      <c r="B20" s="83" t="str">
        <f>IF(VLOOKUP(A20,Dados!$A$23:$B$54,2,FALSE)=0,"",VLOOKUP(A20,Dados!$A$23:$B$54,2,FALSE))</f>
        <v/>
      </c>
      <c r="C20" s="102" t="str">
        <f>IF('2.º Per.'!Y20&lt;&gt;"",'2.º Per.'!Y20,"")</f>
        <v/>
      </c>
      <c r="D20" s="186"/>
      <c r="E20" s="185"/>
      <c r="F20" s="185"/>
      <c r="G20" s="185"/>
      <c r="H20" s="185"/>
      <c r="I20" s="185"/>
      <c r="J20" s="103" t="str">
        <f t="shared" si="0"/>
        <v/>
      </c>
      <c r="K20" s="190"/>
      <c r="L20" s="185"/>
      <c r="M20" s="185"/>
      <c r="N20" s="185"/>
      <c r="O20" s="185"/>
      <c r="P20" s="185"/>
      <c r="Q20" s="103" t="str">
        <f t="shared" si="1"/>
        <v/>
      </c>
      <c r="R20" s="190"/>
      <c r="S20" s="185"/>
      <c r="T20" s="185"/>
      <c r="U20" s="185"/>
      <c r="V20" s="185"/>
      <c r="W20" s="103" t="str">
        <f t="shared" si="2"/>
        <v/>
      </c>
      <c r="X20" s="189"/>
      <c r="Y20" s="84" t="str">
        <f t="shared" si="3"/>
        <v/>
      </c>
      <c r="Z20" s="106" t="str">
        <f t="shared" si="5"/>
        <v/>
      </c>
      <c r="AA20" s="54"/>
      <c r="AB20" s="53" t="str">
        <f t="shared" si="4"/>
        <v/>
      </c>
      <c r="AC20" s="55"/>
    </row>
    <row r="21" spans="1:29" x14ac:dyDescent="0.2">
      <c r="A21" s="33">
        <v>12</v>
      </c>
      <c r="B21" s="83" t="str">
        <f>IF(VLOOKUP(A21,Dados!$A$23:$B$54,2,FALSE)=0,"",VLOOKUP(A21,Dados!$A$23:$B$54,2,FALSE))</f>
        <v/>
      </c>
      <c r="C21" s="102" t="str">
        <f>IF('2.º Per.'!Y21&lt;&gt;"",'2.º Per.'!Y21,"")</f>
        <v/>
      </c>
      <c r="D21" s="186"/>
      <c r="E21" s="185"/>
      <c r="F21" s="185"/>
      <c r="G21" s="185"/>
      <c r="H21" s="185"/>
      <c r="I21" s="185"/>
      <c r="J21" s="103" t="str">
        <f t="shared" si="0"/>
        <v/>
      </c>
      <c r="K21" s="190"/>
      <c r="L21" s="185"/>
      <c r="M21" s="185"/>
      <c r="N21" s="185"/>
      <c r="O21" s="185"/>
      <c r="P21" s="185"/>
      <c r="Q21" s="103" t="str">
        <f t="shared" si="1"/>
        <v/>
      </c>
      <c r="R21" s="190"/>
      <c r="S21" s="185"/>
      <c r="T21" s="185"/>
      <c r="U21" s="185"/>
      <c r="V21" s="185"/>
      <c r="W21" s="103" t="str">
        <f t="shared" si="2"/>
        <v/>
      </c>
      <c r="X21" s="189"/>
      <c r="Y21" s="84" t="str">
        <f t="shared" si="3"/>
        <v/>
      </c>
      <c r="Z21" s="106" t="str">
        <f t="shared" si="5"/>
        <v/>
      </c>
      <c r="AA21" s="54"/>
      <c r="AB21" s="53" t="str">
        <f t="shared" si="4"/>
        <v/>
      </c>
      <c r="AC21" s="55"/>
    </row>
    <row r="22" spans="1:29" x14ac:dyDescent="0.2">
      <c r="A22" s="33">
        <v>13</v>
      </c>
      <c r="B22" s="83" t="str">
        <f>IF(VLOOKUP(A22,Dados!$A$23:$B$54,2,FALSE)=0,"",VLOOKUP(A22,Dados!$A$23:$B$54,2,FALSE))</f>
        <v/>
      </c>
      <c r="C22" s="102" t="str">
        <f>IF('2.º Per.'!Y22&lt;&gt;"",'2.º Per.'!Y22,"")</f>
        <v/>
      </c>
      <c r="D22" s="186"/>
      <c r="E22" s="185"/>
      <c r="F22" s="185"/>
      <c r="G22" s="185"/>
      <c r="H22" s="185"/>
      <c r="I22" s="185"/>
      <c r="J22" s="103" t="str">
        <f t="shared" si="0"/>
        <v/>
      </c>
      <c r="K22" s="190"/>
      <c r="L22" s="185"/>
      <c r="M22" s="185"/>
      <c r="N22" s="185"/>
      <c r="O22" s="185"/>
      <c r="P22" s="185"/>
      <c r="Q22" s="103" t="str">
        <f t="shared" si="1"/>
        <v/>
      </c>
      <c r="R22" s="190"/>
      <c r="S22" s="185"/>
      <c r="T22" s="185"/>
      <c r="U22" s="185"/>
      <c r="V22" s="185"/>
      <c r="W22" s="103" t="str">
        <f t="shared" si="2"/>
        <v/>
      </c>
      <c r="X22" s="189"/>
      <c r="Y22" s="84" t="str">
        <f t="shared" si="3"/>
        <v/>
      </c>
      <c r="Z22" s="106" t="str">
        <f t="shared" si="5"/>
        <v/>
      </c>
      <c r="AA22" s="54"/>
      <c r="AB22" s="53" t="str">
        <f t="shared" si="4"/>
        <v/>
      </c>
      <c r="AC22" s="55"/>
    </row>
    <row r="23" spans="1:29" x14ac:dyDescent="0.2">
      <c r="A23" s="33">
        <v>14</v>
      </c>
      <c r="B23" s="83" t="str">
        <f>IF(VLOOKUP(A23,Dados!$A$23:$B$54,2,FALSE)=0,"",VLOOKUP(A23,Dados!$A$23:$B$54,2,FALSE))</f>
        <v/>
      </c>
      <c r="C23" s="102" t="str">
        <f>IF('2.º Per.'!Y23&lt;&gt;"",'2.º Per.'!Y23,"")</f>
        <v/>
      </c>
      <c r="D23" s="186"/>
      <c r="E23" s="185"/>
      <c r="F23" s="185"/>
      <c r="G23" s="185"/>
      <c r="H23" s="185"/>
      <c r="I23" s="185"/>
      <c r="J23" s="103" t="str">
        <f t="shared" si="0"/>
        <v/>
      </c>
      <c r="K23" s="190"/>
      <c r="L23" s="185"/>
      <c r="M23" s="185"/>
      <c r="N23" s="185"/>
      <c r="O23" s="185"/>
      <c r="P23" s="185"/>
      <c r="Q23" s="103" t="str">
        <f t="shared" si="1"/>
        <v/>
      </c>
      <c r="R23" s="190"/>
      <c r="S23" s="185"/>
      <c r="T23" s="185"/>
      <c r="U23" s="185"/>
      <c r="V23" s="185"/>
      <c r="W23" s="103" t="str">
        <f t="shared" si="2"/>
        <v/>
      </c>
      <c r="X23" s="189"/>
      <c r="Y23" s="84" t="str">
        <f t="shared" si="3"/>
        <v/>
      </c>
      <c r="Z23" s="106" t="str">
        <f t="shared" si="5"/>
        <v/>
      </c>
      <c r="AA23" s="54"/>
      <c r="AB23" s="53" t="str">
        <f t="shared" si="4"/>
        <v/>
      </c>
      <c r="AC23" s="55"/>
    </row>
    <row r="24" spans="1:29" x14ac:dyDescent="0.2">
      <c r="A24" s="33">
        <v>15</v>
      </c>
      <c r="B24" s="83" t="str">
        <f>IF(VLOOKUP(A24,Dados!$A$23:$B$54,2,FALSE)=0,"",VLOOKUP(A24,Dados!$A$23:$B$54,2,FALSE))</f>
        <v/>
      </c>
      <c r="C24" s="102" t="str">
        <f>IF('2.º Per.'!Y24&lt;&gt;"",'2.º Per.'!Y24,"")</f>
        <v/>
      </c>
      <c r="D24" s="186"/>
      <c r="E24" s="185"/>
      <c r="F24" s="185"/>
      <c r="G24" s="185"/>
      <c r="H24" s="185"/>
      <c r="I24" s="185"/>
      <c r="J24" s="103" t="str">
        <f t="shared" si="0"/>
        <v/>
      </c>
      <c r="K24" s="190"/>
      <c r="L24" s="185"/>
      <c r="M24" s="185"/>
      <c r="N24" s="185"/>
      <c r="O24" s="185"/>
      <c r="P24" s="185"/>
      <c r="Q24" s="103" t="str">
        <f t="shared" si="1"/>
        <v/>
      </c>
      <c r="R24" s="190"/>
      <c r="S24" s="185"/>
      <c r="T24" s="185"/>
      <c r="U24" s="185"/>
      <c r="V24" s="185"/>
      <c r="W24" s="103" t="str">
        <f t="shared" si="2"/>
        <v/>
      </c>
      <c r="X24" s="189"/>
      <c r="Y24" s="84" t="str">
        <f t="shared" si="3"/>
        <v/>
      </c>
      <c r="Z24" s="106" t="str">
        <f t="shared" si="5"/>
        <v/>
      </c>
      <c r="AA24" s="54"/>
      <c r="AB24" s="53" t="str">
        <f t="shared" si="4"/>
        <v/>
      </c>
      <c r="AC24" s="55"/>
    </row>
    <row r="25" spans="1:29" x14ac:dyDescent="0.2">
      <c r="A25" s="33">
        <v>16</v>
      </c>
      <c r="B25" s="83" t="str">
        <f>IF(VLOOKUP(A25,Dados!$A$23:$B$54,2,FALSE)=0,"",VLOOKUP(A25,Dados!$A$23:$B$54,2,FALSE))</f>
        <v/>
      </c>
      <c r="C25" s="102" t="str">
        <f>IF('2.º Per.'!Y25&lt;&gt;"",'2.º Per.'!Y25,"")</f>
        <v/>
      </c>
      <c r="D25" s="186"/>
      <c r="E25" s="185"/>
      <c r="F25" s="185"/>
      <c r="G25" s="185"/>
      <c r="H25" s="185"/>
      <c r="I25" s="185"/>
      <c r="J25" s="103" t="str">
        <f t="shared" si="0"/>
        <v/>
      </c>
      <c r="K25" s="190"/>
      <c r="L25" s="185"/>
      <c r="M25" s="185"/>
      <c r="N25" s="185"/>
      <c r="O25" s="185"/>
      <c r="P25" s="185"/>
      <c r="Q25" s="103" t="str">
        <f t="shared" si="1"/>
        <v/>
      </c>
      <c r="R25" s="190"/>
      <c r="S25" s="185"/>
      <c r="T25" s="185"/>
      <c r="U25" s="185"/>
      <c r="V25" s="185"/>
      <c r="W25" s="103" t="str">
        <f t="shared" si="2"/>
        <v/>
      </c>
      <c r="X25" s="189"/>
      <c r="Y25" s="84" t="str">
        <f t="shared" si="3"/>
        <v/>
      </c>
      <c r="Z25" s="106" t="str">
        <f t="shared" si="5"/>
        <v/>
      </c>
      <c r="AA25" s="54"/>
      <c r="AB25" s="53" t="str">
        <f t="shared" si="4"/>
        <v/>
      </c>
      <c r="AC25" s="55"/>
    </row>
    <row r="26" spans="1:29" x14ac:dyDescent="0.2">
      <c r="A26" s="33">
        <v>17</v>
      </c>
      <c r="B26" s="83" t="str">
        <f>IF(VLOOKUP(A26,Dados!$A$23:$B$54,2,FALSE)=0,"",VLOOKUP(A26,Dados!$A$23:$B$54,2,FALSE))</f>
        <v/>
      </c>
      <c r="C26" s="102" t="str">
        <f>IF('2.º Per.'!Y26&lt;&gt;"",'2.º Per.'!Y26,"")</f>
        <v/>
      </c>
      <c r="D26" s="186"/>
      <c r="E26" s="185"/>
      <c r="F26" s="185"/>
      <c r="G26" s="185"/>
      <c r="H26" s="185"/>
      <c r="I26" s="185"/>
      <c r="J26" s="103" t="str">
        <f t="shared" si="0"/>
        <v/>
      </c>
      <c r="K26" s="190"/>
      <c r="L26" s="185"/>
      <c r="M26" s="185"/>
      <c r="N26" s="185"/>
      <c r="O26" s="185"/>
      <c r="P26" s="185"/>
      <c r="Q26" s="103" t="str">
        <f t="shared" si="1"/>
        <v/>
      </c>
      <c r="R26" s="190"/>
      <c r="S26" s="185"/>
      <c r="T26" s="185"/>
      <c r="U26" s="185"/>
      <c r="V26" s="185"/>
      <c r="W26" s="103" t="str">
        <f t="shared" si="2"/>
        <v/>
      </c>
      <c r="X26" s="189"/>
      <c r="Y26" s="84" t="str">
        <f t="shared" si="3"/>
        <v/>
      </c>
      <c r="Z26" s="106" t="str">
        <f t="shared" si="5"/>
        <v/>
      </c>
      <c r="AA26" s="54"/>
      <c r="AB26" s="53" t="str">
        <f t="shared" si="4"/>
        <v/>
      </c>
      <c r="AC26" s="55"/>
    </row>
    <row r="27" spans="1:29" x14ac:dyDescent="0.2">
      <c r="A27" s="33">
        <v>18</v>
      </c>
      <c r="B27" s="83" t="str">
        <f>IF(VLOOKUP(A27,Dados!$A$23:$B$54,2,FALSE)=0,"",VLOOKUP(A27,Dados!$A$23:$B$54,2,FALSE))</f>
        <v/>
      </c>
      <c r="C27" s="102" t="str">
        <f>IF('2.º Per.'!Y27&lt;&gt;"",'2.º Per.'!Y27,"")</f>
        <v/>
      </c>
      <c r="D27" s="186"/>
      <c r="E27" s="185"/>
      <c r="F27" s="185"/>
      <c r="G27" s="185"/>
      <c r="H27" s="185"/>
      <c r="I27" s="185"/>
      <c r="J27" s="103" t="str">
        <f t="shared" si="0"/>
        <v/>
      </c>
      <c r="K27" s="190"/>
      <c r="L27" s="185"/>
      <c r="M27" s="185"/>
      <c r="N27" s="185"/>
      <c r="O27" s="185"/>
      <c r="P27" s="185"/>
      <c r="Q27" s="103" t="str">
        <f t="shared" si="1"/>
        <v/>
      </c>
      <c r="R27" s="190"/>
      <c r="S27" s="185"/>
      <c r="T27" s="185"/>
      <c r="U27" s="185"/>
      <c r="V27" s="185"/>
      <c r="W27" s="103" t="str">
        <f t="shared" si="2"/>
        <v/>
      </c>
      <c r="X27" s="189"/>
      <c r="Y27" s="84" t="str">
        <f t="shared" si="3"/>
        <v/>
      </c>
      <c r="Z27" s="106" t="str">
        <f t="shared" si="5"/>
        <v/>
      </c>
      <c r="AA27" s="54"/>
      <c r="AB27" s="53" t="str">
        <f t="shared" si="4"/>
        <v/>
      </c>
      <c r="AC27" s="55"/>
    </row>
    <row r="28" spans="1:29" x14ac:dyDescent="0.2">
      <c r="A28" s="33">
        <v>19</v>
      </c>
      <c r="B28" s="83" t="str">
        <f>IF(VLOOKUP(A28,Dados!$A$23:$B$54,2,FALSE)=0,"",VLOOKUP(A28,Dados!$A$23:$B$54,2,FALSE))</f>
        <v/>
      </c>
      <c r="C28" s="102" t="str">
        <f>IF('2.º Per.'!Y28&lt;&gt;"",'2.º Per.'!Y28,"")</f>
        <v/>
      </c>
      <c r="D28" s="186"/>
      <c r="E28" s="185"/>
      <c r="F28" s="185"/>
      <c r="G28" s="185"/>
      <c r="H28" s="185"/>
      <c r="I28" s="185"/>
      <c r="J28" s="103" t="str">
        <f t="shared" si="0"/>
        <v/>
      </c>
      <c r="K28" s="190"/>
      <c r="L28" s="185"/>
      <c r="M28" s="185"/>
      <c r="N28" s="185"/>
      <c r="O28" s="185"/>
      <c r="P28" s="185"/>
      <c r="Q28" s="103" t="str">
        <f t="shared" si="1"/>
        <v/>
      </c>
      <c r="R28" s="190"/>
      <c r="S28" s="185"/>
      <c r="T28" s="185"/>
      <c r="U28" s="185"/>
      <c r="V28" s="185"/>
      <c r="W28" s="103" t="str">
        <f t="shared" si="2"/>
        <v/>
      </c>
      <c r="X28" s="189"/>
      <c r="Y28" s="84" t="str">
        <f t="shared" si="3"/>
        <v/>
      </c>
      <c r="Z28" s="106" t="str">
        <f t="shared" si="5"/>
        <v/>
      </c>
      <c r="AA28" s="54"/>
      <c r="AB28" s="53" t="str">
        <f t="shared" si="4"/>
        <v/>
      </c>
      <c r="AC28" s="55"/>
    </row>
    <row r="29" spans="1:29" x14ac:dyDescent="0.2">
      <c r="A29" s="33">
        <v>20</v>
      </c>
      <c r="B29" s="83" t="str">
        <f>IF(VLOOKUP(A29,Dados!$A$23:$B$54,2,FALSE)=0,"",VLOOKUP(A29,Dados!$A$23:$B$54,2,FALSE))</f>
        <v/>
      </c>
      <c r="C29" s="102" t="str">
        <f>IF('2.º Per.'!Y29&lt;&gt;"",'2.º Per.'!Y29,"")</f>
        <v/>
      </c>
      <c r="D29" s="186"/>
      <c r="E29" s="185"/>
      <c r="F29" s="185"/>
      <c r="G29" s="185"/>
      <c r="H29" s="185"/>
      <c r="I29" s="185"/>
      <c r="J29" s="103" t="str">
        <f t="shared" si="0"/>
        <v/>
      </c>
      <c r="K29" s="190"/>
      <c r="L29" s="185"/>
      <c r="M29" s="185"/>
      <c r="N29" s="185"/>
      <c r="O29" s="185"/>
      <c r="P29" s="185"/>
      <c r="Q29" s="103" t="str">
        <f t="shared" si="1"/>
        <v/>
      </c>
      <c r="R29" s="190"/>
      <c r="S29" s="185"/>
      <c r="T29" s="185"/>
      <c r="U29" s="185"/>
      <c r="V29" s="185"/>
      <c r="W29" s="103" t="str">
        <f t="shared" si="2"/>
        <v/>
      </c>
      <c r="X29" s="189"/>
      <c r="Y29" s="84" t="str">
        <f t="shared" si="3"/>
        <v/>
      </c>
      <c r="Z29" s="106" t="str">
        <f t="shared" si="5"/>
        <v/>
      </c>
      <c r="AA29" s="54"/>
      <c r="AB29" s="53" t="str">
        <f t="shared" si="4"/>
        <v/>
      </c>
      <c r="AC29" s="55"/>
    </row>
    <row r="30" spans="1:29" x14ac:dyDescent="0.2">
      <c r="A30" s="33">
        <v>21</v>
      </c>
      <c r="B30" s="83" t="str">
        <f>IF(VLOOKUP(A30,Dados!$A$23:$B$54,2,FALSE)=0,"",VLOOKUP(A30,Dados!$A$23:$B$54,2,FALSE))</f>
        <v/>
      </c>
      <c r="C30" s="102" t="str">
        <f>IF('2.º Per.'!Y30&lt;&gt;"",'2.º Per.'!Y30,"")</f>
        <v/>
      </c>
      <c r="D30" s="186"/>
      <c r="E30" s="185"/>
      <c r="F30" s="185"/>
      <c r="G30" s="185"/>
      <c r="H30" s="185"/>
      <c r="I30" s="185"/>
      <c r="J30" s="103" t="str">
        <f t="shared" si="0"/>
        <v/>
      </c>
      <c r="K30" s="190"/>
      <c r="L30" s="185"/>
      <c r="M30" s="185"/>
      <c r="N30" s="185"/>
      <c r="O30" s="185"/>
      <c r="P30" s="185"/>
      <c r="Q30" s="103" t="str">
        <f t="shared" si="1"/>
        <v/>
      </c>
      <c r="R30" s="190"/>
      <c r="S30" s="185"/>
      <c r="T30" s="185"/>
      <c r="U30" s="185"/>
      <c r="V30" s="185"/>
      <c r="W30" s="103" t="str">
        <f t="shared" si="2"/>
        <v/>
      </c>
      <c r="X30" s="189"/>
      <c r="Y30" s="84" t="str">
        <f t="shared" si="3"/>
        <v/>
      </c>
      <c r="Z30" s="106" t="str">
        <f t="shared" si="5"/>
        <v/>
      </c>
      <c r="AA30" s="54"/>
      <c r="AB30" s="53" t="str">
        <f t="shared" si="4"/>
        <v/>
      </c>
      <c r="AC30" s="55"/>
    </row>
    <row r="31" spans="1:29" x14ac:dyDescent="0.2">
      <c r="A31" s="33">
        <v>22</v>
      </c>
      <c r="B31" s="83" t="str">
        <f>IF(VLOOKUP(A31,Dados!$A$23:$B$54,2,FALSE)=0,"",VLOOKUP(A31,Dados!$A$23:$B$54,2,FALSE))</f>
        <v/>
      </c>
      <c r="C31" s="102" t="str">
        <f>IF('2.º Per.'!Y31&lt;&gt;"",'2.º Per.'!Y31,"")</f>
        <v/>
      </c>
      <c r="D31" s="186"/>
      <c r="E31" s="185"/>
      <c r="F31" s="185"/>
      <c r="G31" s="185"/>
      <c r="H31" s="185"/>
      <c r="I31" s="185"/>
      <c r="J31" s="103" t="str">
        <f t="shared" si="0"/>
        <v/>
      </c>
      <c r="K31" s="190"/>
      <c r="L31" s="185"/>
      <c r="M31" s="185"/>
      <c r="N31" s="185"/>
      <c r="O31" s="185"/>
      <c r="P31" s="185"/>
      <c r="Q31" s="103" t="str">
        <f t="shared" si="1"/>
        <v/>
      </c>
      <c r="R31" s="190"/>
      <c r="S31" s="185"/>
      <c r="T31" s="185"/>
      <c r="U31" s="185"/>
      <c r="V31" s="185"/>
      <c r="W31" s="103" t="str">
        <f t="shared" si="2"/>
        <v/>
      </c>
      <c r="X31" s="189"/>
      <c r="Y31" s="84" t="str">
        <f t="shared" si="3"/>
        <v/>
      </c>
      <c r="Z31" s="106" t="str">
        <f t="shared" si="5"/>
        <v/>
      </c>
      <c r="AA31" s="54"/>
      <c r="AB31" s="53" t="str">
        <f t="shared" si="4"/>
        <v/>
      </c>
      <c r="AC31" s="55"/>
    </row>
    <row r="32" spans="1:29" x14ac:dyDescent="0.2">
      <c r="A32" s="33">
        <v>23</v>
      </c>
      <c r="B32" s="83" t="str">
        <f>IF(VLOOKUP(A32,Dados!$A$23:$B$54,2,FALSE)=0,"",VLOOKUP(A32,Dados!$A$23:$B$54,2,FALSE))</f>
        <v/>
      </c>
      <c r="C32" s="102" t="str">
        <f>IF('2.º Per.'!Y32&lt;&gt;"",'2.º Per.'!Y32,"")</f>
        <v/>
      </c>
      <c r="D32" s="186"/>
      <c r="E32" s="185"/>
      <c r="F32" s="185"/>
      <c r="G32" s="185"/>
      <c r="H32" s="185"/>
      <c r="I32" s="185"/>
      <c r="J32" s="103" t="str">
        <f t="shared" si="0"/>
        <v/>
      </c>
      <c r="K32" s="190"/>
      <c r="L32" s="185"/>
      <c r="M32" s="185"/>
      <c r="N32" s="185"/>
      <c r="O32" s="185"/>
      <c r="P32" s="185"/>
      <c r="Q32" s="103" t="str">
        <f t="shared" si="1"/>
        <v/>
      </c>
      <c r="R32" s="190"/>
      <c r="S32" s="185"/>
      <c r="T32" s="185"/>
      <c r="U32" s="185"/>
      <c r="V32" s="185"/>
      <c r="W32" s="103" t="str">
        <f t="shared" si="2"/>
        <v/>
      </c>
      <c r="X32" s="189"/>
      <c r="Y32" s="84" t="str">
        <f t="shared" si="3"/>
        <v/>
      </c>
      <c r="Z32" s="106" t="str">
        <f t="shared" si="5"/>
        <v/>
      </c>
      <c r="AA32" s="54"/>
      <c r="AB32" s="53" t="str">
        <f t="shared" si="4"/>
        <v/>
      </c>
      <c r="AC32" s="55"/>
    </row>
    <row r="33" spans="1:29" x14ac:dyDescent="0.2">
      <c r="A33" s="33">
        <v>24</v>
      </c>
      <c r="B33" s="83" t="str">
        <f>IF(VLOOKUP(A33,Dados!$A$23:$B$54,2,FALSE)=0,"",VLOOKUP(A33,Dados!$A$23:$B$54,2,FALSE))</f>
        <v/>
      </c>
      <c r="C33" s="102" t="str">
        <f>IF('2.º Per.'!Y33&lt;&gt;"",'2.º Per.'!Y33,"")</f>
        <v/>
      </c>
      <c r="D33" s="186"/>
      <c r="E33" s="185"/>
      <c r="F33" s="185"/>
      <c r="G33" s="185"/>
      <c r="H33" s="185"/>
      <c r="I33" s="185"/>
      <c r="J33" s="103" t="str">
        <f t="shared" si="0"/>
        <v/>
      </c>
      <c r="K33" s="190"/>
      <c r="L33" s="185"/>
      <c r="M33" s="185"/>
      <c r="N33" s="185"/>
      <c r="O33" s="185"/>
      <c r="P33" s="185"/>
      <c r="Q33" s="103" t="str">
        <f t="shared" si="1"/>
        <v/>
      </c>
      <c r="R33" s="190"/>
      <c r="S33" s="185"/>
      <c r="T33" s="185"/>
      <c r="U33" s="185"/>
      <c r="V33" s="185"/>
      <c r="W33" s="103" t="str">
        <f t="shared" si="2"/>
        <v/>
      </c>
      <c r="X33" s="189"/>
      <c r="Y33" s="84" t="str">
        <f t="shared" si="3"/>
        <v/>
      </c>
      <c r="Z33" s="106" t="str">
        <f t="shared" si="5"/>
        <v/>
      </c>
      <c r="AA33" s="54"/>
      <c r="AB33" s="53" t="str">
        <f t="shared" si="4"/>
        <v/>
      </c>
      <c r="AC33" s="55"/>
    </row>
    <row r="34" spans="1:29" x14ac:dyDescent="0.2">
      <c r="A34" s="33">
        <v>25</v>
      </c>
      <c r="B34" s="83" t="str">
        <f>IF(VLOOKUP(A34,Dados!$A$23:$B$54,2,FALSE)=0,"",VLOOKUP(A34,Dados!$A$23:$B$54,2,FALSE))</f>
        <v/>
      </c>
      <c r="C34" s="102" t="str">
        <f>IF('2.º Per.'!Y34&lt;&gt;"",'2.º Per.'!Y34,"")</f>
        <v/>
      </c>
      <c r="D34" s="186"/>
      <c r="E34" s="185"/>
      <c r="F34" s="185"/>
      <c r="G34" s="185"/>
      <c r="H34" s="185"/>
      <c r="I34" s="185"/>
      <c r="J34" s="103" t="str">
        <f t="shared" si="0"/>
        <v/>
      </c>
      <c r="K34" s="190"/>
      <c r="L34" s="185"/>
      <c r="M34" s="185"/>
      <c r="N34" s="185"/>
      <c r="O34" s="185"/>
      <c r="P34" s="185"/>
      <c r="Q34" s="103" t="str">
        <f t="shared" si="1"/>
        <v/>
      </c>
      <c r="R34" s="190"/>
      <c r="S34" s="185"/>
      <c r="T34" s="185"/>
      <c r="U34" s="185"/>
      <c r="V34" s="185"/>
      <c r="W34" s="103" t="str">
        <f t="shared" si="2"/>
        <v/>
      </c>
      <c r="X34" s="189"/>
      <c r="Y34" s="84" t="str">
        <f t="shared" si="3"/>
        <v/>
      </c>
      <c r="Z34" s="106" t="str">
        <f t="shared" si="5"/>
        <v/>
      </c>
      <c r="AA34" s="54"/>
      <c r="AB34" s="53" t="str">
        <f t="shared" si="4"/>
        <v/>
      </c>
      <c r="AC34" s="55"/>
    </row>
    <row r="35" spans="1:29" x14ac:dyDescent="0.2">
      <c r="A35" s="33">
        <v>26</v>
      </c>
      <c r="B35" s="83" t="str">
        <f>IF(VLOOKUP(A35,Dados!$A$23:$B$54,2,FALSE)=0,"",VLOOKUP(A35,Dados!$A$23:$B$54,2,FALSE))</f>
        <v/>
      </c>
      <c r="C35" s="102" t="str">
        <f>IF('2.º Per.'!Y35&lt;&gt;"",'2.º Per.'!Y35,"")</f>
        <v/>
      </c>
      <c r="D35" s="186"/>
      <c r="E35" s="185"/>
      <c r="F35" s="185"/>
      <c r="G35" s="185"/>
      <c r="H35" s="185"/>
      <c r="I35" s="185"/>
      <c r="J35" s="103" t="str">
        <f t="shared" si="0"/>
        <v/>
      </c>
      <c r="K35" s="190"/>
      <c r="L35" s="185"/>
      <c r="M35" s="185"/>
      <c r="N35" s="185"/>
      <c r="O35" s="185"/>
      <c r="P35" s="185"/>
      <c r="Q35" s="103" t="str">
        <f t="shared" si="1"/>
        <v/>
      </c>
      <c r="R35" s="190"/>
      <c r="S35" s="185"/>
      <c r="T35" s="185"/>
      <c r="U35" s="185"/>
      <c r="V35" s="185"/>
      <c r="W35" s="103" t="str">
        <f t="shared" si="2"/>
        <v/>
      </c>
      <c r="X35" s="189"/>
      <c r="Y35" s="84" t="str">
        <f t="shared" si="3"/>
        <v/>
      </c>
      <c r="Z35" s="106" t="str">
        <f t="shared" si="5"/>
        <v/>
      </c>
      <c r="AA35" s="54"/>
      <c r="AB35" s="53" t="str">
        <f t="shared" si="4"/>
        <v/>
      </c>
      <c r="AC35" s="55"/>
    </row>
    <row r="36" spans="1:29" x14ac:dyDescent="0.2">
      <c r="A36" s="33">
        <v>27</v>
      </c>
      <c r="B36" s="83" t="str">
        <f>IF(VLOOKUP(A36,Dados!$A$23:$B$54,2,FALSE)=0,"",VLOOKUP(A36,Dados!$A$23:$B$54,2,FALSE))</f>
        <v/>
      </c>
      <c r="C36" s="102" t="str">
        <f>IF('2.º Per.'!Y36&lt;&gt;"",'2.º Per.'!Y36,"")</f>
        <v/>
      </c>
      <c r="D36" s="186"/>
      <c r="E36" s="185"/>
      <c r="F36" s="185"/>
      <c r="G36" s="185"/>
      <c r="H36" s="185"/>
      <c r="I36" s="185"/>
      <c r="J36" s="103" t="str">
        <f t="shared" si="0"/>
        <v/>
      </c>
      <c r="K36" s="190"/>
      <c r="L36" s="185"/>
      <c r="M36" s="185"/>
      <c r="N36" s="185"/>
      <c r="O36" s="185"/>
      <c r="P36" s="185"/>
      <c r="Q36" s="103" t="str">
        <f t="shared" si="1"/>
        <v/>
      </c>
      <c r="R36" s="190"/>
      <c r="S36" s="185"/>
      <c r="T36" s="185"/>
      <c r="U36" s="185"/>
      <c r="V36" s="185"/>
      <c r="W36" s="103" t="str">
        <f t="shared" si="2"/>
        <v/>
      </c>
      <c r="X36" s="189"/>
      <c r="Y36" s="84" t="str">
        <f t="shared" si="3"/>
        <v/>
      </c>
      <c r="Z36" s="106" t="str">
        <f t="shared" si="5"/>
        <v/>
      </c>
      <c r="AA36" s="54"/>
      <c r="AB36" s="53" t="str">
        <f t="shared" si="4"/>
        <v/>
      </c>
      <c r="AC36" s="55"/>
    </row>
    <row r="37" spans="1:29" x14ac:dyDescent="0.2">
      <c r="A37" s="33">
        <v>28</v>
      </c>
      <c r="B37" s="83" t="str">
        <f>IF(VLOOKUP(A37,Dados!$A$23:$B$54,2,FALSE)=0,"",VLOOKUP(A37,Dados!$A$23:$B$54,2,FALSE))</f>
        <v/>
      </c>
      <c r="C37" s="102" t="str">
        <f>IF('2.º Per.'!Y37&lt;&gt;"",'2.º Per.'!Y37,"")</f>
        <v/>
      </c>
      <c r="D37" s="186"/>
      <c r="E37" s="185"/>
      <c r="F37" s="185"/>
      <c r="G37" s="185"/>
      <c r="H37" s="185"/>
      <c r="I37" s="185"/>
      <c r="J37" s="103" t="str">
        <f t="shared" si="0"/>
        <v/>
      </c>
      <c r="K37" s="190"/>
      <c r="L37" s="185"/>
      <c r="M37" s="185"/>
      <c r="N37" s="185"/>
      <c r="O37" s="185"/>
      <c r="P37" s="185"/>
      <c r="Q37" s="103" t="str">
        <f t="shared" si="1"/>
        <v/>
      </c>
      <c r="R37" s="190"/>
      <c r="S37" s="185"/>
      <c r="T37" s="185"/>
      <c r="U37" s="185"/>
      <c r="V37" s="185"/>
      <c r="W37" s="103" t="str">
        <f t="shared" si="2"/>
        <v/>
      </c>
      <c r="X37" s="189"/>
      <c r="Y37" s="84" t="str">
        <f t="shared" si="3"/>
        <v/>
      </c>
      <c r="Z37" s="106" t="str">
        <f t="shared" si="5"/>
        <v/>
      </c>
      <c r="AA37" s="54"/>
      <c r="AB37" s="53" t="str">
        <f t="shared" si="4"/>
        <v/>
      </c>
      <c r="AC37" s="55"/>
    </row>
    <row r="38" spans="1:29" x14ac:dyDescent="0.2">
      <c r="A38" s="33">
        <v>29</v>
      </c>
      <c r="B38" s="83" t="str">
        <f>IF(VLOOKUP(A38,Dados!$A$23:$B$54,2,FALSE)=0,"",VLOOKUP(A38,Dados!$A$23:$B$54,2,FALSE))</f>
        <v/>
      </c>
      <c r="C38" s="102" t="str">
        <f>IF('2.º Per.'!Y38&lt;&gt;"",'2.º Per.'!Y38,"")</f>
        <v/>
      </c>
      <c r="D38" s="186"/>
      <c r="E38" s="185"/>
      <c r="F38" s="185"/>
      <c r="G38" s="185"/>
      <c r="H38" s="185"/>
      <c r="I38" s="185"/>
      <c r="J38" s="103" t="str">
        <f t="shared" si="0"/>
        <v/>
      </c>
      <c r="K38" s="190"/>
      <c r="L38" s="185"/>
      <c r="M38" s="185"/>
      <c r="N38" s="185"/>
      <c r="O38" s="185"/>
      <c r="P38" s="185"/>
      <c r="Q38" s="103" t="str">
        <f t="shared" si="1"/>
        <v/>
      </c>
      <c r="R38" s="190"/>
      <c r="S38" s="185"/>
      <c r="T38" s="185"/>
      <c r="U38" s="185"/>
      <c r="V38" s="185"/>
      <c r="W38" s="103" t="str">
        <f t="shared" si="2"/>
        <v/>
      </c>
      <c r="X38" s="189"/>
      <c r="Y38" s="84" t="str">
        <f t="shared" si="3"/>
        <v/>
      </c>
      <c r="Z38" s="106" t="str">
        <f t="shared" si="5"/>
        <v/>
      </c>
      <c r="AA38" s="54"/>
      <c r="AB38" s="53" t="str">
        <f t="shared" si="4"/>
        <v/>
      </c>
      <c r="AC38" s="55"/>
    </row>
    <row r="39" spans="1:29" x14ac:dyDescent="0.2">
      <c r="A39" s="33">
        <v>30</v>
      </c>
      <c r="B39" s="83" t="str">
        <f>IF(VLOOKUP(A39,Dados!$A$23:$B$54,2,FALSE)=0,"",VLOOKUP(A39,Dados!$A$23:$B$54,2,FALSE))</f>
        <v/>
      </c>
      <c r="C39" s="102" t="str">
        <f>IF('2.º Per.'!Y39&lt;&gt;"",'2.º Per.'!Y39,"")</f>
        <v/>
      </c>
      <c r="D39" s="186"/>
      <c r="E39" s="185"/>
      <c r="F39" s="185"/>
      <c r="G39" s="185"/>
      <c r="H39" s="185"/>
      <c r="I39" s="185"/>
      <c r="J39" s="103" t="str">
        <f t="shared" si="0"/>
        <v/>
      </c>
      <c r="K39" s="190"/>
      <c r="L39" s="185"/>
      <c r="M39" s="185"/>
      <c r="N39" s="185"/>
      <c r="O39" s="185"/>
      <c r="P39" s="185"/>
      <c r="Q39" s="103" t="str">
        <f t="shared" si="1"/>
        <v/>
      </c>
      <c r="R39" s="190"/>
      <c r="S39" s="185"/>
      <c r="T39" s="185"/>
      <c r="U39" s="185"/>
      <c r="V39" s="185"/>
      <c r="W39" s="103" t="str">
        <f t="shared" si="2"/>
        <v/>
      </c>
      <c r="X39" s="189"/>
      <c r="Y39" s="84" t="str">
        <f t="shared" si="3"/>
        <v/>
      </c>
      <c r="Z39" s="106" t="str">
        <f t="shared" si="5"/>
        <v/>
      </c>
      <c r="AA39" s="54"/>
      <c r="AB39" s="53" t="str">
        <f t="shared" si="4"/>
        <v/>
      </c>
      <c r="AC39" s="55"/>
    </row>
    <row r="40" spans="1:29" x14ac:dyDescent="0.2">
      <c r="A40" s="33">
        <v>31</v>
      </c>
      <c r="B40" s="83" t="str">
        <f>IF(VLOOKUP(A40,Dados!$A$23:$B$54,2,FALSE)=0,"",VLOOKUP(A40,Dados!$A$23:$B$54,2,FALSE))</f>
        <v/>
      </c>
      <c r="C40" s="102" t="str">
        <f>IF('2.º Per.'!Y40&lt;&gt;"",'2.º Per.'!Y40,"")</f>
        <v/>
      </c>
      <c r="D40" s="186"/>
      <c r="E40" s="185"/>
      <c r="F40" s="185"/>
      <c r="G40" s="185"/>
      <c r="H40" s="185"/>
      <c r="I40" s="185"/>
      <c r="J40" s="103" t="str">
        <f>IF(B40&lt;&gt;"",D40*$D$8+E40*$E$8+F40*$F$8+G40*$G$8+H40*$H$8+I40*$I$8,"")</f>
        <v/>
      </c>
      <c r="K40" s="190"/>
      <c r="L40" s="185"/>
      <c r="M40" s="185"/>
      <c r="N40" s="185"/>
      <c r="O40" s="185"/>
      <c r="P40" s="185"/>
      <c r="Q40" s="103" t="str">
        <f>IF(B40&lt;&gt;"",K40*$K$8+L40*$L$8+M40*$M$8+N40*$N$8+O40*$O$8+P40*$P$8,"")</f>
        <v/>
      </c>
      <c r="R40" s="190"/>
      <c r="S40" s="185"/>
      <c r="T40" s="185"/>
      <c r="U40" s="185"/>
      <c r="V40" s="185"/>
      <c r="W40" s="103" t="str">
        <f>IF(B40&lt;&gt;"",R40*$R$8+S40*$S$8+T40*$T$8+U40*$U$8+V40*$V$8,"")</f>
        <v/>
      </c>
      <c r="X40" s="189"/>
      <c r="Y40" s="84" t="str">
        <f>IF(ISERROR(IF(AND($J$7&lt;&gt;"",$Q$7&lt;&gt;"",$W$7&lt;&gt;"",SUM($D$8:$I$8)=100%,SUM($K$8:$P$8)=100%,SUM($R$8:$V$8)=100%),J40*$J$7+Q40*$Q$7+W40*$W$7,"")),"",IF(AND($J$7&lt;&gt;"",$Q$7&lt;&gt;"",$W$7&lt;&gt;"",SUM($D$8:$I$8)=100%,SUM($K$8:$P$8)=100%,SUM($R$8:$V$8)=100%),J40*$J$7+Q40*$Q$7+W40*$W$7,""))</f>
        <v/>
      </c>
      <c r="Z40" s="106" t="str">
        <f>IF(Y40&lt;&gt;"",IF(Y40&lt;9.5,"n","p"),"")</f>
        <v/>
      </c>
      <c r="AA40" s="54"/>
      <c r="AB40" s="53" t="str">
        <f>IF(Z40&lt;&gt;"",ROUND(Y40,0),"")</f>
        <v/>
      </c>
      <c r="AC40" s="55"/>
    </row>
    <row r="41" spans="1:29" x14ac:dyDescent="0.2">
      <c r="A41" s="33">
        <v>32</v>
      </c>
      <c r="B41" s="83" t="str">
        <f>IF(VLOOKUP(A41,Dados!$A$23:$B$54,2,FALSE)=0,"",VLOOKUP(A41,Dados!$A$23:$B$54,2,FALSE))</f>
        <v/>
      </c>
      <c r="C41" s="102" t="str">
        <f>IF('2.º Per.'!Y41&lt;&gt;"",'2.º Per.'!Y41,"")</f>
        <v/>
      </c>
      <c r="D41" s="186"/>
      <c r="E41" s="185"/>
      <c r="F41" s="185"/>
      <c r="G41" s="185"/>
      <c r="H41" s="185"/>
      <c r="I41" s="185"/>
      <c r="J41" s="103" t="str">
        <f>IF(B41&lt;&gt;"",D41*$D$8+E41*$E$8+F41*$F$8+G41*$G$8+H41*$H$8+I41*$I$8,"")</f>
        <v/>
      </c>
      <c r="K41" s="190"/>
      <c r="L41" s="185"/>
      <c r="M41" s="185"/>
      <c r="N41" s="185"/>
      <c r="O41" s="185"/>
      <c r="P41" s="185"/>
      <c r="Q41" s="103" t="str">
        <f>IF(B41&lt;&gt;"",K41*$K$8+L41*$L$8+M41*$M$8+N41*$N$8+O41*$O$8+P41*$P$8,"")</f>
        <v/>
      </c>
      <c r="R41" s="190"/>
      <c r="S41" s="185"/>
      <c r="T41" s="185"/>
      <c r="U41" s="185"/>
      <c r="V41" s="185"/>
      <c r="W41" s="103" t="str">
        <f>IF(B41&lt;&gt;"",R41*$R$8+S41*$S$8+T41*$T$8+U41*$U$8+V41*$V$8,"")</f>
        <v/>
      </c>
      <c r="X41" s="189"/>
      <c r="Y41" s="84" t="str">
        <f>IF(ISERROR(IF(AND($J$7&lt;&gt;"",$Q$7&lt;&gt;"",$W$7&lt;&gt;"",SUM($D$8:$I$8)=100%,SUM($K$8:$P$8)=100%,SUM($R$8:$V$8)=100%),J41*$J$7+Q41*$Q$7+W41*$W$7,"")),"",IF(AND($J$7&lt;&gt;"",$Q$7&lt;&gt;"",$W$7&lt;&gt;"",SUM($D$8:$I$8)=100%,SUM($K$8:$P$8)=100%,SUM($R$8:$V$8)=100%),J41*$J$7+Q41*$Q$7+W41*$W$7,""))</f>
        <v/>
      </c>
      <c r="Z41" s="106" t="str">
        <f>IF(Y41&lt;&gt;"",IF(Y41&lt;9.5,"n","p"),"")</f>
        <v/>
      </c>
      <c r="AA41" s="54"/>
      <c r="AB41" s="53" t="str">
        <f>IF(Z41&lt;&gt;"",ROUND(Y41,0),"")</f>
        <v/>
      </c>
      <c r="AC41" s="55"/>
    </row>
    <row r="42" spans="1:29" ht="15" customHeight="1" x14ac:dyDescent="0.2">
      <c r="Z42" s="106"/>
    </row>
    <row r="44" spans="1:29" x14ac:dyDescent="0.2">
      <c r="B44" s="11" t="s">
        <v>42</v>
      </c>
      <c r="C44" s="85">
        <f>COUNTIF(Z10:Z41,"p")</f>
        <v>0</v>
      </c>
      <c r="D44" s="79"/>
      <c r="E44" s="86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56"/>
      <c r="AA44" s="56"/>
      <c r="AB44" s="56"/>
    </row>
    <row r="45" spans="1:29" x14ac:dyDescent="0.2">
      <c r="A45" s="80"/>
      <c r="B45" s="11" t="s">
        <v>43</v>
      </c>
      <c r="C45" s="88" t="str">
        <f>IF(ISERROR(C44/SUM($C$44,$C$47)),"",C44/SUM($C$44,$C$47))</f>
        <v/>
      </c>
      <c r="D45" s="79"/>
      <c r="E45" s="86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56"/>
      <c r="AA45" s="56"/>
      <c r="AB45" s="56"/>
    </row>
    <row r="46" spans="1:29" x14ac:dyDescent="0.2">
      <c r="A46" s="80"/>
      <c r="B46" s="38"/>
      <c r="C46" s="89"/>
      <c r="D46" s="79"/>
      <c r="E46" s="86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56"/>
      <c r="AA46" s="56"/>
      <c r="AB46" s="56"/>
    </row>
    <row r="47" spans="1:29" x14ac:dyDescent="0.2">
      <c r="A47" s="80"/>
      <c r="B47" s="11" t="s">
        <v>41</v>
      </c>
      <c r="C47" s="85">
        <f>COUNTIF(Z10:Z41,"n")</f>
        <v>0</v>
      </c>
      <c r="D47" s="79"/>
      <c r="E47" s="86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56"/>
      <c r="AA47" s="56"/>
      <c r="AB47" s="56"/>
    </row>
    <row r="48" spans="1:29" x14ac:dyDescent="0.2">
      <c r="A48" s="80"/>
      <c r="B48" s="11" t="s">
        <v>26</v>
      </c>
      <c r="C48" s="88" t="str">
        <f>IF(ISERROR(C47/SUM($C$44,$C$47)),"",C47/SUM($C$44,$C$47))</f>
        <v/>
      </c>
      <c r="D48" s="79"/>
      <c r="E48" s="86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56"/>
      <c r="AA48" s="56"/>
      <c r="AB48" s="56"/>
    </row>
    <row r="49" spans="2:28" x14ac:dyDescent="0.2">
      <c r="B49" s="90"/>
      <c r="C49" s="81"/>
      <c r="D49" s="81"/>
      <c r="E49" s="91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T49" s="90"/>
      <c r="U49" s="90"/>
      <c r="V49" s="90"/>
      <c r="W49" s="90"/>
      <c r="X49" s="90"/>
      <c r="Y49" s="90"/>
      <c r="Z49" s="57"/>
      <c r="AA49" s="57"/>
      <c r="AB49" s="57"/>
    </row>
    <row r="50" spans="2:28" x14ac:dyDescent="0.2">
      <c r="B50" s="11" t="s">
        <v>33</v>
      </c>
      <c r="C50" s="187"/>
    </row>
    <row r="51" spans="2:28" x14ac:dyDescent="0.2">
      <c r="B51" s="11" t="s">
        <v>27</v>
      </c>
      <c r="C51" s="187"/>
    </row>
  </sheetData>
  <sheetProtection selectLockedCells="1"/>
  <dataConsolidate/>
  <mergeCells count="14">
    <mergeCell ref="J8:J9"/>
    <mergeCell ref="Q8:Q9"/>
    <mergeCell ref="A6:B6"/>
    <mergeCell ref="AA7:AB7"/>
    <mergeCell ref="D7:G7"/>
    <mergeCell ref="H7:I7"/>
    <mergeCell ref="W8:W9"/>
    <mergeCell ref="X8:X9"/>
    <mergeCell ref="Y8:Y9"/>
    <mergeCell ref="X7:Y7"/>
    <mergeCell ref="O7:P7"/>
    <mergeCell ref="U7:V7"/>
    <mergeCell ref="K7:N7"/>
    <mergeCell ref="R7:T7"/>
  </mergeCells>
  <phoneticPr fontId="18" type="noConversion"/>
  <conditionalFormatting sqref="K9:P9 A9:I9 R9:V9 Z9:IV9">
    <cfRule type="expression" dxfId="28" priority="122" stopIfTrue="1">
      <formula>A$9&lt;&gt;""</formula>
    </cfRule>
  </conditionalFormatting>
  <conditionalFormatting sqref="D10:D41">
    <cfRule type="expression" dxfId="27" priority="124" stopIfTrue="1">
      <formula>$D10&lt;&gt;""</formula>
    </cfRule>
  </conditionalFormatting>
  <conditionalFormatting sqref="E10:E41">
    <cfRule type="expression" dxfId="26" priority="125" stopIfTrue="1">
      <formula>$E10&lt;&gt;""</formula>
    </cfRule>
  </conditionalFormatting>
  <conditionalFormatting sqref="F10:F41">
    <cfRule type="expression" dxfId="25" priority="126" stopIfTrue="1">
      <formula>$F10&lt;&gt;""</formula>
    </cfRule>
  </conditionalFormatting>
  <conditionalFormatting sqref="G10:G41">
    <cfRule type="expression" dxfId="24" priority="127" stopIfTrue="1">
      <formula>$G10&lt;&gt;""</formula>
    </cfRule>
  </conditionalFormatting>
  <conditionalFormatting sqref="H10:H41">
    <cfRule type="expression" dxfId="23" priority="128" stopIfTrue="1">
      <formula>$H10&lt;&gt;""</formula>
    </cfRule>
  </conditionalFormatting>
  <conditionalFormatting sqref="I10:I41">
    <cfRule type="expression" dxfId="22" priority="129" stopIfTrue="1">
      <formula>$I10&lt;&gt;""</formula>
    </cfRule>
  </conditionalFormatting>
  <conditionalFormatting sqref="K10:K41">
    <cfRule type="expression" dxfId="21" priority="130" stopIfTrue="1">
      <formula>$K10&lt;&gt;""</formula>
    </cfRule>
  </conditionalFormatting>
  <conditionalFormatting sqref="L10:L41">
    <cfRule type="expression" dxfId="20" priority="131" stopIfTrue="1">
      <formula>$L10</formula>
    </cfRule>
  </conditionalFormatting>
  <conditionalFormatting sqref="M10:M41">
    <cfRule type="expression" dxfId="19" priority="132" stopIfTrue="1">
      <formula>$M10&lt;&gt;""</formula>
    </cfRule>
  </conditionalFormatting>
  <conditionalFormatting sqref="N10:N41">
    <cfRule type="expression" dxfId="18" priority="133" stopIfTrue="1">
      <formula>$N10&lt;&gt;""</formula>
    </cfRule>
  </conditionalFormatting>
  <conditionalFormatting sqref="O10:O41">
    <cfRule type="expression" dxfId="17" priority="134" stopIfTrue="1">
      <formula>$O10&lt;&gt;""</formula>
    </cfRule>
  </conditionalFormatting>
  <conditionalFormatting sqref="P10:P41">
    <cfRule type="expression" dxfId="16" priority="135" stopIfTrue="1">
      <formula>$P10&lt;&gt;""</formula>
    </cfRule>
  </conditionalFormatting>
  <conditionalFormatting sqref="R10:R41">
    <cfRule type="expression" dxfId="15" priority="136" stopIfTrue="1">
      <formula>$R10&lt;&gt;""</formula>
    </cfRule>
  </conditionalFormatting>
  <conditionalFormatting sqref="S10:S41">
    <cfRule type="expression" dxfId="14" priority="137" stopIfTrue="1">
      <formula>$S10&lt;&gt;""</formula>
    </cfRule>
  </conditionalFormatting>
  <conditionalFormatting sqref="T10:T41">
    <cfRule type="expression" dxfId="13" priority="138" stopIfTrue="1">
      <formula>$T10&lt;&gt;""</formula>
    </cfRule>
  </conditionalFormatting>
  <conditionalFormatting sqref="U10:U41">
    <cfRule type="expression" dxfId="12" priority="139" stopIfTrue="1">
      <formula>$U10&lt;&gt;""</formula>
    </cfRule>
  </conditionalFormatting>
  <conditionalFormatting sqref="V10:V41">
    <cfRule type="expression" dxfId="11" priority="140" stopIfTrue="1">
      <formula>$V10&lt;&gt;""</formula>
    </cfRule>
  </conditionalFormatting>
  <conditionalFormatting sqref="X10:X41">
    <cfRule type="expression" dxfId="10" priority="141" stopIfTrue="1">
      <formula>$X10&lt;&gt;""</formula>
    </cfRule>
  </conditionalFormatting>
  <conditionalFormatting sqref="J7 Q7 W7">
    <cfRule type="expression" dxfId="9" priority="142" stopIfTrue="1">
      <formula>OR(SUM($J$7,$Q$7,$W$7)&gt;100%,AND(SUM($J$7,$Q$7,$W$7)&gt;0%,(SUM($J$7,$Q$7,$W$7)&lt;100%)))</formula>
    </cfRule>
  </conditionalFormatting>
  <conditionalFormatting sqref="J7">
    <cfRule type="expression" dxfId="8" priority="54" stopIfTrue="1">
      <formula>OR(SUM($J$7,$Q$7,$W$7)&gt;100%,AND(SUM($J$7,$Q$7,$W$7)&gt;0%,(SUM($J$7,$Q$7,$W$7)&lt;100%)))</formula>
    </cfRule>
  </conditionalFormatting>
  <conditionalFormatting sqref="J7">
    <cfRule type="expression" dxfId="7" priority="53" stopIfTrue="1">
      <formula>OR(SUM($J$7,$Q$7,$W$7)&gt;100%,AND(SUM($J$7,$Q$7,$W$7)&gt;0%,(SUM($J$7,$Q$7,$W$7)&lt;100%)))</formula>
    </cfRule>
  </conditionalFormatting>
  <conditionalFormatting sqref="Q7">
    <cfRule type="expression" dxfId="6" priority="52" stopIfTrue="1">
      <formula>OR(SUM($J$7,$Q$7,$W$7)&gt;100%,AND(SUM($J$7,$Q$7,$W$7)&gt;0%,(SUM($J$7,$Q$7,$W$7)&lt;100%)))</formula>
    </cfRule>
  </conditionalFormatting>
  <conditionalFormatting sqref="Q7">
    <cfRule type="expression" dxfId="5" priority="51" stopIfTrue="1">
      <formula>OR(SUM($J$7,$Q$7,$W$7)&gt;100%,AND(SUM($J$7,$Q$7,$W$7)&gt;0%,(SUM($J$7,$Q$7,$W$7)&lt;100%)))</formula>
    </cfRule>
  </conditionalFormatting>
  <conditionalFormatting sqref="W7">
    <cfRule type="expression" dxfId="4" priority="50" stopIfTrue="1">
      <formula>OR(SUM($J$7,$Q$7,$W$7)&gt;100%,AND(SUM($J$7,$Q$7,$W$7)&gt;0%,(SUM($J$7,$Q$7,$W$7)&lt;100%)))</formula>
    </cfRule>
  </conditionalFormatting>
  <conditionalFormatting sqref="W7">
    <cfRule type="expression" dxfId="3" priority="49" stopIfTrue="1">
      <formula>OR(SUM($J$7,$Q$7,$W$7)&gt;100%,AND(SUM($J$7,$Q$7,$W$7)&gt;0%,(SUM($J$7,$Q$7,$W$7)&lt;100%)))</formula>
    </cfRule>
  </conditionalFormatting>
  <conditionalFormatting sqref="R8:V8">
    <cfRule type="expression" dxfId="2" priority="3" stopIfTrue="1">
      <formula>OR(SUM($R$8,$S$8,$T$8,$U$8,$V$8)&gt;100%,AND(SUM($R$8,$S$8,$T$8,$U$8,$V$8)&gt;0%,(SUM($R$8,$S$8,$T$8,$U$8,$V$8)&lt;100%)))</formula>
    </cfRule>
  </conditionalFormatting>
  <conditionalFormatting sqref="K8:P8">
    <cfRule type="expression" dxfId="1" priority="2" stopIfTrue="1">
      <formula>OR(SUM($K$8,$L$8,$M$8,$N$8,$O$8,$P$8)&gt;100%,AND(SUM($K$8,$L$8,$M$8,$N$8,$O$8,$P$8)&gt;0%,(SUM($K$8,$L$8,$M$8,$N$8,$O$8,$P$8)&lt;100%)))</formula>
    </cfRule>
  </conditionalFormatting>
  <conditionalFormatting sqref="D8:I8">
    <cfRule type="expression" dxfId="0" priority="1" stopIfTrue="1">
      <formula>OR(SUM($D$8,$E$8,$F$8,$G$8,$H$8,$I$8)&gt;100%,AND(SUM($D$8,$E$8,$F$8,$G$8,$H$8,$I$8)&gt;0%,(SUM($D$8,$E$8,$F$8,$G$8,$H$8,$I$8)&lt;100%)))</formula>
    </cfRule>
  </conditionalFormatting>
  <dataValidations count="7">
    <dataValidation type="custom" errorStyle="information" allowBlank="1" showErrorMessage="1" errorTitle="Atenção!" error="O número de aulas que leccionou é superior ao número de aulas que foi prevista._x000a_Clique em ok se confirma este valor e em cancel se deseja alterá-lo." sqref="C51">
      <formula1>C51&lt;=C50</formula1>
    </dataValidation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D1">
      <formula1>AD1&lt;&gt;100</formula1>
    </dataValidation>
    <dataValidation errorStyle="warning" allowBlank="1" showInputMessage="1" errorTitle="Atenção!" error="Por favor rectifique as ponderações atribuídas a cada parâmetro. A soma das ponderações deve ser igual a 100%." sqref="K8:P8 R8"/>
    <dataValidation type="decimal" allowBlank="1" showInputMessage="1" showErrorMessage="1" errorTitle="Atenção!" error="O valor que introduziu é superior a 20." sqref="D10:I41 K10:P41">
      <formula1>0</formula1>
      <formula2>20</formula2>
    </dataValidation>
    <dataValidation type="decimal" allowBlank="1" showInputMessage="1" showErrorMessage="1" errorTitle="Atenção" error="O valor que introduziu é superior a 20." sqref="R10:V41">
      <formula1>0</formula1>
      <formula2>20</formula2>
    </dataValidation>
    <dataValidation type="whole" allowBlank="1" showInputMessage="1" showErrorMessage="1" errorTitle="Atenção!" error="A avaliação tem que estar compreendida entre 1 e 20." sqref="X10:X41">
      <formula1>1</formula1>
      <formula2>20</formula2>
    </dataValidation>
    <dataValidation allowBlank="1" showInputMessage="1" showErrorMessage="1" errorTitle="Atenção!" error="A avaliação tem que estar compreendida entre 1 e 5." sqref="C10:C41"/>
  </dataValidations>
  <pageMargins left="0.70866141732283472" right="0.70866141732283472" top="0.59055118110236227" bottom="0.74803149606299213" header="0.31496062992125984" footer="0.31496062992125984"/>
  <pageSetup paperSize="8" scale="70" orientation="landscape" r:id="rId1"/>
  <headerFooter alignWithMargins="0">
    <oddFooter>&amp;L&amp;"Arial,Normal"&amp;8&amp;D&amp;C&amp;"Arial,Normal"&amp;8&amp;F&amp;R&amp;"Arial,Normal"&amp;8REGCD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3" tint="0.39997558519241921"/>
  </sheetPr>
  <dimension ref="A1:M41"/>
  <sheetViews>
    <sheetView view="pageBreakPreview" zoomScale="60" zoomScaleNormal="85" workbookViewId="0">
      <selection activeCell="C10" sqref="C10"/>
    </sheetView>
  </sheetViews>
  <sheetFormatPr defaultRowHeight="15" x14ac:dyDescent="0.25"/>
  <cols>
    <col min="1" max="1" width="4.42578125" style="9" bestFit="1" customWidth="1"/>
    <col min="2" max="2" width="8.5703125" style="9" bestFit="1" customWidth="1"/>
    <col min="3" max="3" width="26.7109375" style="9" customWidth="1"/>
    <col min="4" max="4" width="11" style="19" customWidth="1"/>
    <col min="5" max="5" width="12.28515625" style="9" customWidth="1"/>
    <col min="6" max="6" width="11.42578125" style="9" customWidth="1"/>
    <col min="7" max="7" width="17.5703125" style="9" customWidth="1"/>
    <col min="8" max="8" width="11.42578125" style="9" customWidth="1"/>
    <col min="9" max="9" width="12.5703125" style="9" customWidth="1"/>
    <col min="10" max="16384" width="9.140625" style="9"/>
  </cols>
  <sheetData>
    <row r="1" spans="1:13" ht="12.75" customHeight="1" x14ac:dyDescent="0.25">
      <c r="A1" s="74"/>
      <c r="D1" s="9"/>
    </row>
    <row r="2" spans="1:13" ht="15" customHeight="1" x14ac:dyDescent="0.25">
      <c r="A2" s="74"/>
      <c r="B2" s="25" t="str">
        <f>IF(Dados!$B$7&lt;&gt;"",Dados!$B$7,"")</f>
        <v/>
      </c>
      <c r="C2" s="15"/>
      <c r="D2" s="15"/>
      <c r="E2" s="15"/>
      <c r="F2" s="15"/>
      <c r="G2" s="74"/>
      <c r="H2" s="74"/>
      <c r="I2" s="74"/>
      <c r="J2" s="74"/>
      <c r="K2" s="74"/>
      <c r="L2" s="74"/>
      <c r="M2" s="74"/>
    </row>
    <row r="3" spans="1:13" ht="6.75" customHeight="1" x14ac:dyDescent="0.25">
      <c r="A3" s="74"/>
      <c r="B3" s="75"/>
      <c r="C3" s="74"/>
      <c r="D3" s="74"/>
      <c r="E3" s="74"/>
      <c r="F3" s="74"/>
      <c r="G3" s="2"/>
      <c r="H3" s="74"/>
      <c r="I3" s="74"/>
      <c r="J3" s="74"/>
      <c r="K3" s="74"/>
      <c r="L3" s="74"/>
      <c r="M3" s="74"/>
    </row>
    <row r="4" spans="1:13" x14ac:dyDescent="0.25">
      <c r="A4" s="74"/>
      <c r="B4" s="29" t="s">
        <v>19</v>
      </c>
      <c r="C4" s="76" t="str">
        <f>IF(Dados!$B$13&lt;&gt;"",Dados!$B$13,"")</f>
        <v/>
      </c>
      <c r="D4" s="29" t="s">
        <v>20</v>
      </c>
      <c r="E4" s="78" t="str">
        <f>IF(Dados!$B$10&lt;&gt;"",Dados!$B$10,"")</f>
        <v/>
      </c>
      <c r="F4" s="92"/>
      <c r="G4" s="5"/>
      <c r="H4" s="2"/>
      <c r="J4" s="78"/>
      <c r="K4" s="74"/>
      <c r="M4" s="74"/>
    </row>
    <row r="5" spans="1:13" x14ac:dyDescent="0.25">
      <c r="A5" s="74"/>
      <c r="B5" s="29" t="s">
        <v>6</v>
      </c>
      <c r="C5" s="77" t="str">
        <f>IF(Dados!$B$16&lt;&gt;"",Dados!$B$16,"")</f>
        <v/>
      </c>
      <c r="D5" s="29" t="s">
        <v>21</v>
      </c>
      <c r="E5" s="76">
        <v>3</v>
      </c>
      <c r="F5" s="92"/>
      <c r="G5" s="5"/>
      <c r="H5" s="74"/>
    </row>
    <row r="6" spans="1:13" x14ac:dyDescent="0.25">
      <c r="D6" s="9"/>
    </row>
    <row r="7" spans="1:13" ht="3.75" customHeight="1" x14ac:dyDescent="0.25">
      <c r="D7" s="9"/>
    </row>
    <row r="8" spans="1:13" ht="8.25" customHeight="1" x14ac:dyDescent="0.25">
      <c r="D8" s="9"/>
    </row>
    <row r="9" spans="1:13" ht="33.75" customHeight="1" x14ac:dyDescent="0.25">
      <c r="B9" s="181" t="s">
        <v>0</v>
      </c>
      <c r="C9" s="182" t="s">
        <v>2</v>
      </c>
      <c r="D9" s="181" t="s">
        <v>9</v>
      </c>
      <c r="E9" s="181" t="s">
        <v>10</v>
      </c>
      <c r="F9" s="181" t="s">
        <v>13</v>
      </c>
      <c r="G9" s="181" t="s">
        <v>25</v>
      </c>
      <c r="H9" s="18"/>
      <c r="I9" s="193" t="s">
        <v>58</v>
      </c>
    </row>
    <row r="10" spans="1:13" ht="23.25" customHeight="1" x14ac:dyDescent="0.25">
      <c r="B10" s="33">
        <v>1</v>
      </c>
      <c r="C10" s="28" t="str">
        <f>IF('1.º Per.'!B10&lt;&gt;"",'1.º Per.'!B10,"")</f>
        <v/>
      </c>
      <c r="D10" s="93" t="str">
        <f>IF('3.º Per.'!J10&lt;&gt;"",'3.º Per.'!J10,"")</f>
        <v/>
      </c>
      <c r="E10" s="93" t="str">
        <f>IF('3.º Per.'!Q10&lt;&gt;"",'3.º Per.'!Q10,"")</f>
        <v/>
      </c>
      <c r="F10" s="93" t="str">
        <f>IF('3.º Per.'!W10&lt;&gt;"",'3.º Per.'!W10,"")</f>
        <v/>
      </c>
      <c r="G10" s="20" t="str">
        <f>IF('3.º Per.'!Y10&lt;&gt;"",'3.º Per.'!Y10,"")</f>
        <v/>
      </c>
      <c r="I10" s="194" t="str">
        <f>IF('3.º Per.'!Y10="", "", AVERAGE('1.º Per.'!Y10,'2.º Per.'!Y10,'3.º Per.'!Y10))</f>
        <v/>
      </c>
    </row>
    <row r="11" spans="1:13" ht="23.25" customHeight="1" x14ac:dyDescent="0.25">
      <c r="B11" s="33">
        <v>2</v>
      </c>
      <c r="C11" s="28" t="str">
        <f>IF('1.º Per.'!B11&lt;&gt;"",'1.º Per.'!B11,"")</f>
        <v/>
      </c>
      <c r="D11" s="93" t="str">
        <f>IF('3.º Per.'!J11&lt;&gt;"",'3.º Per.'!J11,"")</f>
        <v/>
      </c>
      <c r="E11" s="93" t="str">
        <f>IF('3.º Per.'!Q11&lt;&gt;"",'3.º Per.'!Q11,"")</f>
        <v/>
      </c>
      <c r="F11" s="93" t="str">
        <f>IF('3.º Per.'!W11&lt;&gt;"",'3.º Per.'!W11,"")</f>
        <v/>
      </c>
      <c r="G11" s="20" t="str">
        <f>IF('3.º Per.'!Y11&lt;&gt;"",'3.º Per.'!Y11,"")</f>
        <v/>
      </c>
      <c r="I11" s="194" t="str">
        <f>IF('3.º Per.'!Y11="", "", AVERAGE('1.º Per.'!Y11,'2.º Per.'!Y11,'3.º Per.'!Y11))</f>
        <v/>
      </c>
    </row>
    <row r="12" spans="1:13" ht="23.25" customHeight="1" x14ac:dyDescent="0.25">
      <c r="B12" s="33">
        <v>3</v>
      </c>
      <c r="C12" s="28" t="str">
        <f>IF('1.º Per.'!B12&lt;&gt;"",'1.º Per.'!B12,"")</f>
        <v/>
      </c>
      <c r="D12" s="93" t="str">
        <f>IF('3.º Per.'!J12&lt;&gt;"",'3.º Per.'!J12,"")</f>
        <v/>
      </c>
      <c r="E12" s="93" t="str">
        <f>IF('3.º Per.'!Q12&lt;&gt;"",'3.º Per.'!Q12,"")</f>
        <v/>
      </c>
      <c r="F12" s="93" t="str">
        <f>IF('3.º Per.'!W12&lt;&gt;"",'3.º Per.'!W12,"")</f>
        <v/>
      </c>
      <c r="G12" s="20" t="str">
        <f>IF('3.º Per.'!Y12&lt;&gt;"",'3.º Per.'!Y12,"")</f>
        <v/>
      </c>
      <c r="I12" s="194" t="str">
        <f>IF('3.º Per.'!Y12="", "", AVERAGE('1.º Per.'!Y12,'2.º Per.'!Y12,'3.º Per.'!Y12))</f>
        <v/>
      </c>
    </row>
    <row r="13" spans="1:13" ht="23.25" customHeight="1" x14ac:dyDescent="0.25">
      <c r="B13" s="33">
        <v>4</v>
      </c>
      <c r="C13" s="28" t="str">
        <f>IF('1.º Per.'!B13&lt;&gt;"",'1.º Per.'!B13,"")</f>
        <v/>
      </c>
      <c r="D13" s="93" t="str">
        <f>IF('3.º Per.'!J13&lt;&gt;"",'3.º Per.'!J13,"")</f>
        <v/>
      </c>
      <c r="E13" s="93" t="str">
        <f>IF('3.º Per.'!Q13&lt;&gt;"",'3.º Per.'!Q13,"")</f>
        <v/>
      </c>
      <c r="F13" s="93" t="str">
        <f>IF('3.º Per.'!W13&lt;&gt;"",'3.º Per.'!W13,"")</f>
        <v/>
      </c>
      <c r="G13" s="20" t="str">
        <f>IF('3.º Per.'!Y13&lt;&gt;"",'3.º Per.'!Y13,"")</f>
        <v/>
      </c>
      <c r="I13" s="194" t="str">
        <f>IF('3.º Per.'!Y13="", "", AVERAGE('1.º Per.'!Y13,'2.º Per.'!Y13,'3.º Per.'!Y13))</f>
        <v/>
      </c>
    </row>
    <row r="14" spans="1:13" ht="23.25" customHeight="1" x14ac:dyDescent="0.25">
      <c r="B14" s="33">
        <v>5</v>
      </c>
      <c r="C14" s="28" t="str">
        <f>IF('1.º Per.'!B14&lt;&gt;"",'1.º Per.'!B14,"")</f>
        <v/>
      </c>
      <c r="D14" s="93" t="str">
        <f>IF('3.º Per.'!J14&lt;&gt;"",'3.º Per.'!J14,"")</f>
        <v/>
      </c>
      <c r="E14" s="93" t="str">
        <f>IF('3.º Per.'!Q14&lt;&gt;"",'3.º Per.'!Q14,"")</f>
        <v/>
      </c>
      <c r="F14" s="93" t="str">
        <f>IF('3.º Per.'!W14&lt;&gt;"",'3.º Per.'!W14,"")</f>
        <v/>
      </c>
      <c r="G14" s="20" t="str">
        <f>IF('3.º Per.'!Y14&lt;&gt;"",'3.º Per.'!Y14,"")</f>
        <v/>
      </c>
      <c r="I14" s="194" t="str">
        <f>IF('3.º Per.'!Y14="", "", AVERAGE('1.º Per.'!Y14,'2.º Per.'!Y14,'3.º Per.'!Y14))</f>
        <v/>
      </c>
    </row>
    <row r="15" spans="1:13" ht="23.25" customHeight="1" x14ac:dyDescent="0.25">
      <c r="B15" s="33">
        <v>6</v>
      </c>
      <c r="C15" s="28" t="str">
        <f>IF('1.º Per.'!B15&lt;&gt;"",'1.º Per.'!B15,"")</f>
        <v/>
      </c>
      <c r="D15" s="93" t="str">
        <f>IF('3.º Per.'!J15&lt;&gt;"",'3.º Per.'!J15,"")</f>
        <v/>
      </c>
      <c r="E15" s="93" t="str">
        <f>IF('3.º Per.'!Q15&lt;&gt;"",'3.º Per.'!Q15,"")</f>
        <v/>
      </c>
      <c r="F15" s="93" t="str">
        <f>IF('3.º Per.'!W15&lt;&gt;"",'3.º Per.'!W15,"")</f>
        <v/>
      </c>
      <c r="G15" s="20" t="str">
        <f>IF('3.º Per.'!Y15&lt;&gt;"",'3.º Per.'!Y15,"")</f>
        <v/>
      </c>
      <c r="I15" s="194" t="str">
        <f>IF('3.º Per.'!Y15="", "", AVERAGE('1.º Per.'!Y15,'2.º Per.'!Y15,'3.º Per.'!Y15))</f>
        <v/>
      </c>
    </row>
    <row r="16" spans="1:13" ht="23.25" customHeight="1" x14ac:dyDescent="0.25">
      <c r="B16" s="33">
        <v>7</v>
      </c>
      <c r="C16" s="28" t="str">
        <f>IF('1.º Per.'!B16&lt;&gt;"",'1.º Per.'!B16,"")</f>
        <v/>
      </c>
      <c r="D16" s="93" t="str">
        <f>IF('3.º Per.'!J16&lt;&gt;"",'3.º Per.'!J16,"")</f>
        <v/>
      </c>
      <c r="E16" s="93" t="str">
        <f>IF('3.º Per.'!Q16&lt;&gt;"",'3.º Per.'!Q16,"")</f>
        <v/>
      </c>
      <c r="F16" s="93" t="str">
        <f>IF('3.º Per.'!W16&lt;&gt;"",'3.º Per.'!W16,"")</f>
        <v/>
      </c>
      <c r="G16" s="20" t="str">
        <f>IF('3.º Per.'!Y16&lt;&gt;"",'3.º Per.'!Y16,"")</f>
        <v/>
      </c>
      <c r="I16" s="194" t="str">
        <f>IF('3.º Per.'!Y16="", "", AVERAGE('1.º Per.'!Y16,'2.º Per.'!Y16,'3.º Per.'!Y16))</f>
        <v/>
      </c>
    </row>
    <row r="17" spans="2:9" ht="23.25" customHeight="1" x14ac:dyDescent="0.25">
      <c r="B17" s="33">
        <v>8</v>
      </c>
      <c r="C17" s="28" t="str">
        <f>IF('1.º Per.'!B17&lt;&gt;"",'1.º Per.'!B17,"")</f>
        <v/>
      </c>
      <c r="D17" s="93" t="str">
        <f>IF('3.º Per.'!J17&lt;&gt;"",'3.º Per.'!J17,"")</f>
        <v/>
      </c>
      <c r="E17" s="93" t="str">
        <f>IF('3.º Per.'!Q17&lt;&gt;"",'3.º Per.'!Q17,"")</f>
        <v/>
      </c>
      <c r="F17" s="93" t="str">
        <f>IF('3.º Per.'!W17&lt;&gt;"",'3.º Per.'!W17,"")</f>
        <v/>
      </c>
      <c r="G17" s="20" t="str">
        <f>IF('3.º Per.'!Y17&lt;&gt;"",'3.º Per.'!Y17,"")</f>
        <v/>
      </c>
      <c r="I17" s="194" t="str">
        <f>IF('3.º Per.'!Y17="", "", AVERAGE('1.º Per.'!Y17,'2.º Per.'!Y17,'3.º Per.'!Y17))</f>
        <v/>
      </c>
    </row>
    <row r="18" spans="2:9" ht="23.25" customHeight="1" x14ac:dyDescent="0.25">
      <c r="B18" s="33">
        <v>9</v>
      </c>
      <c r="C18" s="28" t="str">
        <f>IF('1.º Per.'!B18&lt;&gt;"",'1.º Per.'!B18,"")</f>
        <v/>
      </c>
      <c r="D18" s="93" t="str">
        <f>IF('3.º Per.'!J18&lt;&gt;"",'3.º Per.'!J18,"")</f>
        <v/>
      </c>
      <c r="E18" s="93" t="str">
        <f>IF('3.º Per.'!Q18&lt;&gt;"",'3.º Per.'!Q18,"")</f>
        <v/>
      </c>
      <c r="F18" s="93" t="str">
        <f>IF('3.º Per.'!W18&lt;&gt;"",'3.º Per.'!W18,"")</f>
        <v/>
      </c>
      <c r="G18" s="20" t="str">
        <f>IF('3.º Per.'!Y18&lt;&gt;"",'3.º Per.'!Y18,"")</f>
        <v/>
      </c>
      <c r="I18" s="194" t="str">
        <f>IF('3.º Per.'!Y18="", "", AVERAGE('1.º Per.'!Y18,'2.º Per.'!Y18,'3.º Per.'!Y18))</f>
        <v/>
      </c>
    </row>
    <row r="19" spans="2:9" ht="23.25" customHeight="1" x14ac:dyDescent="0.25">
      <c r="B19" s="33">
        <v>10</v>
      </c>
      <c r="C19" s="28" t="str">
        <f>IF('1.º Per.'!B19&lt;&gt;"",'1.º Per.'!B19,"")</f>
        <v/>
      </c>
      <c r="D19" s="93" t="str">
        <f>IF('3.º Per.'!J19&lt;&gt;"",'3.º Per.'!J19,"")</f>
        <v/>
      </c>
      <c r="E19" s="93" t="str">
        <f>IF('3.º Per.'!Q19&lt;&gt;"",'3.º Per.'!Q19,"")</f>
        <v/>
      </c>
      <c r="F19" s="93" t="str">
        <f>IF('3.º Per.'!W19&lt;&gt;"",'3.º Per.'!W19,"")</f>
        <v/>
      </c>
      <c r="G19" s="20" t="str">
        <f>IF('3.º Per.'!Y19&lt;&gt;"",'3.º Per.'!Y19,"")</f>
        <v/>
      </c>
      <c r="I19" s="194" t="str">
        <f>IF('3.º Per.'!Y19="", "", AVERAGE('1.º Per.'!Y19,'2.º Per.'!Y19,'3.º Per.'!Y19))</f>
        <v/>
      </c>
    </row>
    <row r="20" spans="2:9" ht="23.25" customHeight="1" x14ac:dyDescent="0.25">
      <c r="B20" s="33">
        <v>11</v>
      </c>
      <c r="C20" s="28" t="str">
        <f>IF('1.º Per.'!B20&lt;&gt;"",'1.º Per.'!B20,"")</f>
        <v/>
      </c>
      <c r="D20" s="93" t="str">
        <f>IF('3.º Per.'!J20&lt;&gt;"",'3.º Per.'!J20,"")</f>
        <v/>
      </c>
      <c r="E20" s="93" t="str">
        <f>IF('3.º Per.'!Q20&lt;&gt;"",'3.º Per.'!Q20,"")</f>
        <v/>
      </c>
      <c r="F20" s="93" t="str">
        <f>IF('3.º Per.'!W20&lt;&gt;"",'3.º Per.'!W20,"")</f>
        <v/>
      </c>
      <c r="G20" s="20" t="str">
        <f>IF('3.º Per.'!Y20&lt;&gt;"",'3.º Per.'!Y20,"")</f>
        <v/>
      </c>
      <c r="I20" s="194" t="str">
        <f>IF('3.º Per.'!Y20="", "", AVERAGE('1.º Per.'!Y20,'2.º Per.'!Y20,'3.º Per.'!Y20))</f>
        <v/>
      </c>
    </row>
    <row r="21" spans="2:9" ht="23.25" customHeight="1" x14ac:dyDescent="0.25">
      <c r="B21" s="33">
        <v>12</v>
      </c>
      <c r="C21" s="28" t="str">
        <f>IF('1.º Per.'!B21&lt;&gt;"",'1.º Per.'!B21,"")</f>
        <v/>
      </c>
      <c r="D21" s="93" t="str">
        <f>IF('3.º Per.'!J21&lt;&gt;"",'3.º Per.'!J21,"")</f>
        <v/>
      </c>
      <c r="E21" s="93" t="str">
        <f>IF('3.º Per.'!Q21&lt;&gt;"",'3.º Per.'!Q21,"")</f>
        <v/>
      </c>
      <c r="F21" s="93" t="str">
        <f>IF('3.º Per.'!W21&lt;&gt;"",'3.º Per.'!W21,"")</f>
        <v/>
      </c>
      <c r="G21" s="20" t="str">
        <f>IF('3.º Per.'!Y21&lt;&gt;"",'3.º Per.'!Y21,"")</f>
        <v/>
      </c>
      <c r="I21" s="194" t="str">
        <f>IF('3.º Per.'!Y21="", "", AVERAGE('1.º Per.'!Y21,'2.º Per.'!Y21,'3.º Per.'!Y21))</f>
        <v/>
      </c>
    </row>
    <row r="22" spans="2:9" ht="23.25" customHeight="1" x14ac:dyDescent="0.25">
      <c r="B22" s="33">
        <v>13</v>
      </c>
      <c r="C22" s="28" t="str">
        <f>IF('1.º Per.'!B22&lt;&gt;"",'1.º Per.'!B22,"")</f>
        <v/>
      </c>
      <c r="D22" s="93" t="str">
        <f>IF('3.º Per.'!J22&lt;&gt;"",'3.º Per.'!J22,"")</f>
        <v/>
      </c>
      <c r="E22" s="93" t="str">
        <f>IF('3.º Per.'!Q22&lt;&gt;"",'3.º Per.'!Q22,"")</f>
        <v/>
      </c>
      <c r="F22" s="93" t="str">
        <f>IF('3.º Per.'!W22&lt;&gt;"",'3.º Per.'!W22,"")</f>
        <v/>
      </c>
      <c r="G22" s="20" t="str">
        <f>IF('3.º Per.'!Y22&lt;&gt;"",'3.º Per.'!Y22,"")</f>
        <v/>
      </c>
      <c r="I22" s="194" t="str">
        <f>IF('3.º Per.'!Y22="", "", AVERAGE('1.º Per.'!Y22,'2.º Per.'!Y22,'3.º Per.'!Y22))</f>
        <v/>
      </c>
    </row>
    <row r="23" spans="2:9" ht="23.25" customHeight="1" x14ac:dyDescent="0.25">
      <c r="B23" s="33">
        <v>14</v>
      </c>
      <c r="C23" s="28" t="str">
        <f>IF('1.º Per.'!B23&lt;&gt;"",'1.º Per.'!B23,"")</f>
        <v/>
      </c>
      <c r="D23" s="93" t="str">
        <f>IF('3.º Per.'!J23&lt;&gt;"",'3.º Per.'!J23,"")</f>
        <v/>
      </c>
      <c r="E23" s="93" t="str">
        <f>IF('3.º Per.'!Q23&lt;&gt;"",'3.º Per.'!Q23,"")</f>
        <v/>
      </c>
      <c r="F23" s="93" t="str">
        <f>IF('3.º Per.'!W23&lt;&gt;"",'3.º Per.'!W23,"")</f>
        <v/>
      </c>
      <c r="G23" s="20" t="str">
        <f>IF('3.º Per.'!Y23&lt;&gt;"",'3.º Per.'!Y23,"")</f>
        <v/>
      </c>
      <c r="I23" s="194" t="str">
        <f>IF('3.º Per.'!Y23="", "", AVERAGE('1.º Per.'!Y23,'2.º Per.'!Y23,'3.º Per.'!Y23))</f>
        <v/>
      </c>
    </row>
    <row r="24" spans="2:9" ht="23.25" customHeight="1" x14ac:dyDescent="0.25">
      <c r="B24" s="33">
        <v>15</v>
      </c>
      <c r="C24" s="28" t="str">
        <f>IF('1.º Per.'!B24&lt;&gt;"",'1.º Per.'!B24,"")</f>
        <v/>
      </c>
      <c r="D24" s="93" t="str">
        <f>IF('3.º Per.'!J24&lt;&gt;"",'3.º Per.'!J24,"")</f>
        <v/>
      </c>
      <c r="E24" s="93" t="str">
        <f>IF('3.º Per.'!Q24&lt;&gt;"",'3.º Per.'!Q24,"")</f>
        <v/>
      </c>
      <c r="F24" s="93" t="str">
        <f>IF('3.º Per.'!W24&lt;&gt;"",'3.º Per.'!W24,"")</f>
        <v/>
      </c>
      <c r="G24" s="20" t="str">
        <f>IF('3.º Per.'!Y24&lt;&gt;"",'3.º Per.'!Y24,"")</f>
        <v/>
      </c>
      <c r="I24" s="194" t="str">
        <f>IF('3.º Per.'!Y24="", "", AVERAGE('1.º Per.'!Y24,'2.º Per.'!Y24,'3.º Per.'!Y24))</f>
        <v/>
      </c>
    </row>
    <row r="25" spans="2:9" ht="23.25" customHeight="1" x14ac:dyDescent="0.25">
      <c r="B25" s="33">
        <v>16</v>
      </c>
      <c r="C25" s="28" t="str">
        <f>IF('1.º Per.'!B25&lt;&gt;"",'1.º Per.'!B25,"")</f>
        <v/>
      </c>
      <c r="D25" s="93" t="str">
        <f>IF('3.º Per.'!J25&lt;&gt;"",'3.º Per.'!J25,"")</f>
        <v/>
      </c>
      <c r="E25" s="93" t="str">
        <f>IF('3.º Per.'!Q25&lt;&gt;"",'3.º Per.'!Q25,"")</f>
        <v/>
      </c>
      <c r="F25" s="93" t="str">
        <f>IF('3.º Per.'!W25&lt;&gt;"",'3.º Per.'!W25,"")</f>
        <v/>
      </c>
      <c r="G25" s="20" t="str">
        <f>IF('3.º Per.'!Y25&lt;&gt;"",'3.º Per.'!Y25,"")</f>
        <v/>
      </c>
      <c r="I25" s="194" t="str">
        <f>IF('3.º Per.'!Y25="", "", AVERAGE('1.º Per.'!Y25,'2.º Per.'!Y25,'3.º Per.'!Y25))</f>
        <v/>
      </c>
    </row>
    <row r="26" spans="2:9" ht="23.25" customHeight="1" x14ac:dyDescent="0.25">
      <c r="B26" s="33">
        <v>17</v>
      </c>
      <c r="C26" s="28" t="str">
        <f>IF('1.º Per.'!B26&lt;&gt;"",'1.º Per.'!B26,"")</f>
        <v/>
      </c>
      <c r="D26" s="93" t="str">
        <f>IF('3.º Per.'!J26&lt;&gt;"",'3.º Per.'!J26,"")</f>
        <v/>
      </c>
      <c r="E26" s="93" t="str">
        <f>IF('3.º Per.'!Q26&lt;&gt;"",'3.º Per.'!Q26,"")</f>
        <v/>
      </c>
      <c r="F26" s="93" t="str">
        <f>IF('3.º Per.'!W26&lt;&gt;"",'3.º Per.'!W26,"")</f>
        <v/>
      </c>
      <c r="G26" s="20" t="str">
        <f>IF('3.º Per.'!Y26&lt;&gt;"",'3.º Per.'!Y26,"")</f>
        <v/>
      </c>
      <c r="I26" s="194" t="str">
        <f>IF('3.º Per.'!Y26="", "", AVERAGE('1.º Per.'!Y26,'2.º Per.'!Y26,'3.º Per.'!Y26))</f>
        <v/>
      </c>
    </row>
    <row r="27" spans="2:9" ht="23.25" customHeight="1" x14ac:dyDescent="0.25">
      <c r="B27" s="33">
        <v>18</v>
      </c>
      <c r="C27" s="28" t="str">
        <f>IF('1.º Per.'!B27&lt;&gt;"",'1.º Per.'!B27,"")</f>
        <v/>
      </c>
      <c r="D27" s="93" t="str">
        <f>IF('3.º Per.'!J27&lt;&gt;"",'3.º Per.'!J27,"")</f>
        <v/>
      </c>
      <c r="E27" s="93" t="str">
        <f>IF('3.º Per.'!Q27&lt;&gt;"",'3.º Per.'!Q27,"")</f>
        <v/>
      </c>
      <c r="F27" s="93" t="str">
        <f>IF('3.º Per.'!W27&lt;&gt;"",'3.º Per.'!W27,"")</f>
        <v/>
      </c>
      <c r="G27" s="20" t="str">
        <f>IF('3.º Per.'!Y27&lt;&gt;"",'3.º Per.'!Y27,"")</f>
        <v/>
      </c>
      <c r="I27" s="194" t="str">
        <f>IF('3.º Per.'!Y27="", "", AVERAGE('1.º Per.'!Y27,'2.º Per.'!Y27,'3.º Per.'!Y27))</f>
        <v/>
      </c>
    </row>
    <row r="28" spans="2:9" ht="23.25" customHeight="1" x14ac:dyDescent="0.25">
      <c r="B28" s="33">
        <v>19</v>
      </c>
      <c r="C28" s="28" t="str">
        <f>IF('1.º Per.'!B28&lt;&gt;"",'1.º Per.'!B28,"")</f>
        <v/>
      </c>
      <c r="D28" s="93" t="str">
        <f>IF('3.º Per.'!J28&lt;&gt;"",'3.º Per.'!J28,"")</f>
        <v/>
      </c>
      <c r="E28" s="93" t="str">
        <f>IF('3.º Per.'!Q28&lt;&gt;"",'3.º Per.'!Q28,"")</f>
        <v/>
      </c>
      <c r="F28" s="93" t="str">
        <f>IF('3.º Per.'!W28&lt;&gt;"",'3.º Per.'!W28,"")</f>
        <v/>
      </c>
      <c r="G28" s="20" t="str">
        <f>IF('3.º Per.'!Y28&lt;&gt;"",'3.º Per.'!Y28,"")</f>
        <v/>
      </c>
      <c r="I28" s="194" t="str">
        <f>IF('3.º Per.'!Y28="", "", AVERAGE('1.º Per.'!Y28,'2.º Per.'!Y28,'3.º Per.'!Y28))</f>
        <v/>
      </c>
    </row>
    <row r="29" spans="2:9" ht="23.25" customHeight="1" x14ac:dyDescent="0.25">
      <c r="B29" s="33">
        <v>20</v>
      </c>
      <c r="C29" s="28" t="str">
        <f>IF('1.º Per.'!B29&lt;&gt;"",'1.º Per.'!B29,"")</f>
        <v/>
      </c>
      <c r="D29" s="93" t="str">
        <f>IF('3.º Per.'!J29&lt;&gt;"",'3.º Per.'!J29,"")</f>
        <v/>
      </c>
      <c r="E29" s="93" t="str">
        <f>IF('3.º Per.'!Q29&lt;&gt;"",'3.º Per.'!Q29,"")</f>
        <v/>
      </c>
      <c r="F29" s="93" t="str">
        <f>IF('3.º Per.'!W29&lt;&gt;"",'3.º Per.'!W29,"")</f>
        <v/>
      </c>
      <c r="G29" s="20" t="str">
        <f>IF('3.º Per.'!Y29&lt;&gt;"",'3.º Per.'!Y29,"")</f>
        <v/>
      </c>
      <c r="I29" s="194" t="str">
        <f>IF('3.º Per.'!Y29="", "", AVERAGE('1.º Per.'!Y29,'2.º Per.'!Y29,'3.º Per.'!Y29))</f>
        <v/>
      </c>
    </row>
    <row r="30" spans="2:9" ht="23.25" customHeight="1" x14ac:dyDescent="0.25">
      <c r="B30" s="33">
        <v>21</v>
      </c>
      <c r="C30" s="28" t="str">
        <f>IF('1.º Per.'!B30&lt;&gt;"",'1.º Per.'!B30,"")</f>
        <v/>
      </c>
      <c r="D30" s="93" t="str">
        <f>IF('3.º Per.'!J30&lt;&gt;"",'3.º Per.'!J30,"")</f>
        <v/>
      </c>
      <c r="E30" s="93" t="str">
        <f>IF('3.º Per.'!Q30&lt;&gt;"",'3.º Per.'!Q30,"")</f>
        <v/>
      </c>
      <c r="F30" s="93" t="str">
        <f>IF('3.º Per.'!W30&lt;&gt;"",'3.º Per.'!W30,"")</f>
        <v/>
      </c>
      <c r="G30" s="20" t="str">
        <f>IF('3.º Per.'!Y30&lt;&gt;"",'3.º Per.'!Y30,"")</f>
        <v/>
      </c>
      <c r="I30" s="194" t="str">
        <f>IF('3.º Per.'!Y30="", "", AVERAGE('1.º Per.'!Y30,'2.º Per.'!Y30,'3.º Per.'!Y30))</f>
        <v/>
      </c>
    </row>
    <row r="31" spans="2:9" ht="23.25" customHeight="1" x14ac:dyDescent="0.25">
      <c r="B31" s="33">
        <v>22</v>
      </c>
      <c r="C31" s="28" t="str">
        <f>IF('1.º Per.'!B31&lt;&gt;"",'1.º Per.'!B31,"")</f>
        <v/>
      </c>
      <c r="D31" s="93" t="str">
        <f>IF('3.º Per.'!J31&lt;&gt;"",'3.º Per.'!J31,"")</f>
        <v/>
      </c>
      <c r="E31" s="93" t="str">
        <f>IF('3.º Per.'!Q31&lt;&gt;"",'3.º Per.'!Q31,"")</f>
        <v/>
      </c>
      <c r="F31" s="93" t="str">
        <f>IF('3.º Per.'!W31&lt;&gt;"",'3.º Per.'!W31,"")</f>
        <v/>
      </c>
      <c r="G31" s="20" t="str">
        <f>IF('3.º Per.'!Y31&lt;&gt;"",'3.º Per.'!Y31,"")</f>
        <v/>
      </c>
      <c r="I31" s="194" t="str">
        <f>IF('3.º Per.'!Y31="", "", AVERAGE('1.º Per.'!Y31,'2.º Per.'!Y31,'3.º Per.'!Y31))</f>
        <v/>
      </c>
    </row>
    <row r="32" spans="2:9" ht="23.25" customHeight="1" x14ac:dyDescent="0.25">
      <c r="B32" s="33">
        <v>23</v>
      </c>
      <c r="C32" s="28" t="str">
        <f>IF('1.º Per.'!B32&lt;&gt;"",'1.º Per.'!B32,"")</f>
        <v/>
      </c>
      <c r="D32" s="93" t="str">
        <f>IF('3.º Per.'!J32&lt;&gt;"",'3.º Per.'!J32,"")</f>
        <v/>
      </c>
      <c r="E32" s="93" t="str">
        <f>IF('3.º Per.'!Q32&lt;&gt;"",'3.º Per.'!Q32,"")</f>
        <v/>
      </c>
      <c r="F32" s="93" t="str">
        <f>IF('3.º Per.'!W32&lt;&gt;"",'3.º Per.'!W32,"")</f>
        <v/>
      </c>
      <c r="G32" s="20" t="str">
        <f>IF('3.º Per.'!Y32&lt;&gt;"",'3.º Per.'!Y32,"")</f>
        <v/>
      </c>
      <c r="I32" s="194" t="str">
        <f>IF('3.º Per.'!Y32="", "", AVERAGE('1.º Per.'!Y32,'2.º Per.'!Y32,'3.º Per.'!Y32))</f>
        <v/>
      </c>
    </row>
    <row r="33" spans="2:9" ht="23.25" customHeight="1" x14ac:dyDescent="0.25">
      <c r="B33" s="33">
        <v>24</v>
      </c>
      <c r="C33" s="28" t="str">
        <f>IF('1.º Per.'!B33&lt;&gt;"",'1.º Per.'!B33,"")</f>
        <v/>
      </c>
      <c r="D33" s="93" t="str">
        <f>IF('3.º Per.'!J33&lt;&gt;"",'3.º Per.'!J33,"")</f>
        <v/>
      </c>
      <c r="E33" s="93" t="str">
        <f>IF('3.º Per.'!Q33&lt;&gt;"",'3.º Per.'!Q33,"")</f>
        <v/>
      </c>
      <c r="F33" s="93" t="str">
        <f>IF('3.º Per.'!W33&lt;&gt;"",'3.º Per.'!W33,"")</f>
        <v/>
      </c>
      <c r="G33" s="20" t="str">
        <f>IF('3.º Per.'!Y33&lt;&gt;"",'3.º Per.'!Y33,"")</f>
        <v/>
      </c>
      <c r="I33" s="194" t="str">
        <f>IF('3.º Per.'!Y33="", "", AVERAGE('1.º Per.'!Y33,'2.º Per.'!Y33,'3.º Per.'!Y33))</f>
        <v/>
      </c>
    </row>
    <row r="34" spans="2:9" ht="23.25" customHeight="1" x14ac:dyDescent="0.25">
      <c r="B34" s="33">
        <v>25</v>
      </c>
      <c r="C34" s="28" t="str">
        <f>IF('1.º Per.'!B34&lt;&gt;"",'1.º Per.'!B34,"")</f>
        <v/>
      </c>
      <c r="D34" s="93" t="str">
        <f>IF('3.º Per.'!J34&lt;&gt;"",'3.º Per.'!J34,"")</f>
        <v/>
      </c>
      <c r="E34" s="93" t="str">
        <f>IF('3.º Per.'!Q34&lt;&gt;"",'3.º Per.'!Q34,"")</f>
        <v/>
      </c>
      <c r="F34" s="93" t="str">
        <f>IF('3.º Per.'!W34&lt;&gt;"",'3.º Per.'!W34,"")</f>
        <v/>
      </c>
      <c r="G34" s="20" t="str">
        <f>IF('3.º Per.'!Y34&lt;&gt;"",'3.º Per.'!Y34,"")</f>
        <v/>
      </c>
      <c r="I34" s="194" t="str">
        <f>IF('3.º Per.'!Y34="", "", AVERAGE('1.º Per.'!Y34,'2.º Per.'!Y34,'3.º Per.'!Y34))</f>
        <v/>
      </c>
    </row>
    <row r="35" spans="2:9" ht="23.25" customHeight="1" x14ac:dyDescent="0.25">
      <c r="B35" s="33">
        <v>26</v>
      </c>
      <c r="C35" s="28" t="str">
        <f>IF('1.º Per.'!B35&lt;&gt;"",'1.º Per.'!B35,"")</f>
        <v/>
      </c>
      <c r="D35" s="93" t="str">
        <f>IF('3.º Per.'!J35&lt;&gt;"",'3.º Per.'!J35,"")</f>
        <v/>
      </c>
      <c r="E35" s="93" t="str">
        <f>IF('3.º Per.'!Q35&lt;&gt;"",'3.º Per.'!Q35,"")</f>
        <v/>
      </c>
      <c r="F35" s="93" t="str">
        <f>IF('3.º Per.'!W35&lt;&gt;"",'3.º Per.'!W35,"")</f>
        <v/>
      </c>
      <c r="G35" s="20" t="str">
        <f>IF('3.º Per.'!Y35&lt;&gt;"",'3.º Per.'!Y35,"")</f>
        <v/>
      </c>
      <c r="I35" s="194" t="str">
        <f>IF('3.º Per.'!Y35="", "", AVERAGE('1.º Per.'!Y35,'2.º Per.'!Y35,'3.º Per.'!Y35))</f>
        <v/>
      </c>
    </row>
    <row r="36" spans="2:9" ht="23.25" customHeight="1" x14ac:dyDescent="0.25">
      <c r="B36" s="33">
        <v>27</v>
      </c>
      <c r="C36" s="28" t="str">
        <f>IF('1.º Per.'!B36&lt;&gt;"",'1.º Per.'!B36,"")</f>
        <v/>
      </c>
      <c r="D36" s="93" t="str">
        <f>IF('3.º Per.'!J36&lt;&gt;"",'3.º Per.'!J36,"")</f>
        <v/>
      </c>
      <c r="E36" s="93" t="str">
        <f>IF('3.º Per.'!Q36&lt;&gt;"",'3.º Per.'!Q36,"")</f>
        <v/>
      </c>
      <c r="F36" s="93" t="str">
        <f>IF('3.º Per.'!W36&lt;&gt;"",'3.º Per.'!W36,"")</f>
        <v/>
      </c>
      <c r="G36" s="20" t="str">
        <f>IF('3.º Per.'!Y36&lt;&gt;"",'3.º Per.'!Y36,"")</f>
        <v/>
      </c>
      <c r="I36" s="194" t="str">
        <f>IF('3.º Per.'!Y36="", "", AVERAGE('1.º Per.'!Y36,'2.º Per.'!Y36,'3.º Per.'!Y36))</f>
        <v/>
      </c>
    </row>
    <row r="37" spans="2:9" ht="23.25" customHeight="1" x14ac:dyDescent="0.25">
      <c r="B37" s="33">
        <v>28</v>
      </c>
      <c r="C37" s="28" t="str">
        <f>IF('1.º Per.'!B37&lt;&gt;"",'1.º Per.'!B37,"")</f>
        <v/>
      </c>
      <c r="D37" s="93" t="str">
        <f>IF('3.º Per.'!J37&lt;&gt;"",'3.º Per.'!J37,"")</f>
        <v/>
      </c>
      <c r="E37" s="93" t="str">
        <f>IF('3.º Per.'!Q37&lt;&gt;"",'3.º Per.'!Q37,"")</f>
        <v/>
      </c>
      <c r="F37" s="93" t="str">
        <f>IF('3.º Per.'!W37&lt;&gt;"",'3.º Per.'!W37,"")</f>
        <v/>
      </c>
      <c r="G37" s="20" t="str">
        <f>IF('3.º Per.'!Y37&lt;&gt;"",'3.º Per.'!Y37,"")</f>
        <v/>
      </c>
      <c r="I37" s="194" t="str">
        <f>IF('3.º Per.'!Y37="", "", AVERAGE('1.º Per.'!Y37,'2.º Per.'!Y37,'3.º Per.'!Y37))</f>
        <v/>
      </c>
    </row>
    <row r="38" spans="2:9" ht="23.25" customHeight="1" x14ac:dyDescent="0.25">
      <c r="B38" s="33">
        <v>29</v>
      </c>
      <c r="C38" s="28" t="str">
        <f>IF('1.º Per.'!B38&lt;&gt;"",'1.º Per.'!B38,"")</f>
        <v/>
      </c>
      <c r="D38" s="93" t="str">
        <f>IF('3.º Per.'!J38&lt;&gt;"",'3.º Per.'!J38,"")</f>
        <v/>
      </c>
      <c r="E38" s="93" t="str">
        <f>IF('3.º Per.'!Q38&lt;&gt;"",'3.º Per.'!Q38,"")</f>
        <v/>
      </c>
      <c r="F38" s="93" t="str">
        <f>IF('3.º Per.'!W38&lt;&gt;"",'3.º Per.'!W38,"")</f>
        <v/>
      </c>
      <c r="G38" s="20" t="str">
        <f>IF('3.º Per.'!Y38&lt;&gt;"",'3.º Per.'!Y38,"")</f>
        <v/>
      </c>
      <c r="I38" s="194" t="str">
        <f>IF('3.º Per.'!Y38="", "", AVERAGE('1.º Per.'!Y38,'2.º Per.'!Y38,'3.º Per.'!Y38))</f>
        <v/>
      </c>
    </row>
    <row r="39" spans="2:9" ht="23.25" customHeight="1" x14ac:dyDescent="0.25">
      <c r="B39" s="33">
        <v>30</v>
      </c>
      <c r="C39" s="28" t="str">
        <f>IF('1.º Per.'!B39&lt;&gt;"",'1.º Per.'!B39,"")</f>
        <v/>
      </c>
      <c r="D39" s="93" t="str">
        <f>IF('3.º Per.'!J39&lt;&gt;"",'3.º Per.'!J39,"")</f>
        <v/>
      </c>
      <c r="E39" s="93" t="str">
        <f>IF('3.º Per.'!Q39&lt;&gt;"",'3.º Per.'!Q39,"")</f>
        <v/>
      </c>
      <c r="F39" s="93" t="str">
        <f>IF('3.º Per.'!W39&lt;&gt;"",'3.º Per.'!W39,"")</f>
        <v/>
      </c>
      <c r="G39" s="20" t="str">
        <f>IF('3.º Per.'!Y39&lt;&gt;"",'3.º Per.'!Y39,"")</f>
        <v/>
      </c>
      <c r="I39" s="194" t="str">
        <f>IF('3.º Per.'!Y39="", "", AVERAGE('1.º Per.'!Y39,'2.º Per.'!Y39,'3.º Per.'!Y39))</f>
        <v/>
      </c>
    </row>
    <row r="40" spans="2:9" ht="23.25" customHeight="1" x14ac:dyDescent="0.25">
      <c r="B40" s="33">
        <v>31</v>
      </c>
      <c r="C40" s="28" t="str">
        <f>IF('1.º Per.'!B40&lt;&gt;"",'1.º Per.'!B40,"")</f>
        <v/>
      </c>
      <c r="D40" s="93" t="str">
        <f>IF('3.º Per.'!J40&lt;&gt;"",'3.º Per.'!J40,"")</f>
        <v/>
      </c>
      <c r="E40" s="93" t="str">
        <f>IF('3.º Per.'!Q40&lt;&gt;"",'3.º Per.'!Q40,"")</f>
        <v/>
      </c>
      <c r="F40" s="93" t="str">
        <f>IF('3.º Per.'!W40&lt;&gt;"",'3.º Per.'!W40,"")</f>
        <v/>
      </c>
      <c r="G40" s="20" t="str">
        <f>IF('3.º Per.'!Y40&lt;&gt;"",'3.º Per.'!Y40,"")</f>
        <v/>
      </c>
      <c r="I40" s="194" t="str">
        <f>IF('3.º Per.'!Y40="", "", AVERAGE('1.º Per.'!Y40,'2.º Per.'!Y40,'3.º Per.'!Y40))</f>
        <v/>
      </c>
    </row>
    <row r="41" spans="2:9" ht="23.25" customHeight="1" x14ac:dyDescent="0.25">
      <c r="B41" s="33">
        <v>32</v>
      </c>
      <c r="C41" s="28" t="str">
        <f>IF('1.º Per.'!B41&lt;&gt;"",'1.º Per.'!B41,"")</f>
        <v/>
      </c>
      <c r="D41" s="93" t="str">
        <f>IF('3.º Per.'!J41&lt;&gt;"",'3.º Per.'!J41,"")</f>
        <v/>
      </c>
      <c r="E41" s="93" t="str">
        <f>IF('3.º Per.'!Q41&lt;&gt;"",'3.º Per.'!Q41,"")</f>
        <v/>
      </c>
      <c r="F41" s="93" t="str">
        <f>IF('3.º Per.'!W41&lt;&gt;"",'3.º Per.'!W41,"")</f>
        <v/>
      </c>
      <c r="G41" s="20" t="str">
        <f>IF('3.º Per.'!Y41&lt;&gt;"",'3.º Per.'!Y41,"")</f>
        <v/>
      </c>
      <c r="I41" s="194" t="str">
        <f>IF('3.º Per.'!Y41="", "", AVERAGE('1.º Per.'!Y41,'2.º Per.'!Y41,'3.º Per.'!Y41))</f>
        <v/>
      </c>
    </row>
  </sheetData>
  <sheetProtection selectLockedCells="1"/>
  <phoneticPr fontId="18" type="noConversion"/>
  <pageMargins left="0.70866141732283472" right="0.31496062992125984" top="0.54" bottom="0.47244094488188981" header="0.31496062992125984" footer="0.31496062992125984"/>
  <pageSetup paperSize="9" scale="74" orientation="portrait" r:id="rId1"/>
  <headerFooter alignWithMargins="0">
    <oddFooter>&amp;L&amp;"Arial,Normal"&amp;8&amp;D&amp;C&amp;"Arial,Normal"&amp;8&amp;F&amp;R&amp;"Arial,Normal"&amp;8REGCD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07FC40B4C50149A3499400246129F6" ma:contentTypeVersion="11" ma:contentTypeDescription="Criar um novo documento." ma:contentTypeScope="" ma:versionID="353a1e3dd6dfa0827ba2b0de167b764e">
  <xsd:schema xmlns:xsd="http://www.w3.org/2001/XMLSchema" xmlns:xs="http://www.w3.org/2001/XMLSchema" xmlns:p="http://schemas.microsoft.com/office/2006/metadata/properties" xmlns:ns2="d028b8fb-f517-4182-84f5-47515d2c2a12" xmlns:ns3="386c260b-ad25-4ae0-9214-0447e65e6f89" targetNamespace="http://schemas.microsoft.com/office/2006/metadata/properties" ma:root="true" ma:fieldsID="aa53943db9d443247ae9f8f29887878d" ns2:_="" ns3:_="">
    <xsd:import namespace="d028b8fb-f517-4182-84f5-47515d2c2a12"/>
    <xsd:import namespace="386c260b-ad25-4ae0-9214-0447e65e6f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8b8fb-f517-4182-84f5-47515d2c2a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726cd9b-4de0-4516-b79a-b7b18dc61715}" ma:internalName="TaxCatchAll" ma:showField="CatchAllData" ma:web="d028b8fb-f517-4182-84f5-47515d2c2a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c260b-ad25-4ae0-9214-0447e65e6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a6835972-f8a2-4812-8b30-771f0bdfe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6c260b-ad25-4ae0-9214-0447e65e6f89">
      <Terms xmlns="http://schemas.microsoft.com/office/infopath/2007/PartnerControls"/>
    </lcf76f155ced4ddcb4097134ff3c332f>
    <TaxCatchAll xmlns="d028b8fb-f517-4182-84f5-47515d2c2a12" xsi:nil="true"/>
  </documentManagement>
</p:properties>
</file>

<file path=customXml/itemProps1.xml><?xml version="1.0" encoding="utf-8"?>
<ds:datastoreItem xmlns:ds="http://schemas.openxmlformats.org/officeDocument/2006/customXml" ds:itemID="{D6BF9E9E-6CF3-424E-8E96-60B1BCC569C9}"/>
</file>

<file path=customXml/itemProps2.xml><?xml version="1.0" encoding="utf-8"?>
<ds:datastoreItem xmlns:ds="http://schemas.openxmlformats.org/officeDocument/2006/customXml" ds:itemID="{08B7758B-569F-4F7B-8A96-817846608D31}"/>
</file>

<file path=customXml/itemProps3.xml><?xml version="1.0" encoding="utf-8"?>
<ds:datastoreItem xmlns:ds="http://schemas.openxmlformats.org/officeDocument/2006/customXml" ds:itemID="{D6E68108-AE94-49EB-A916-F3D1F20706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Dados</vt:lpstr>
      <vt:lpstr>1.º Per.</vt:lpstr>
      <vt:lpstr>1.º Per. - imprimir</vt:lpstr>
      <vt:lpstr>Análise estatística 1.º Per.</vt:lpstr>
      <vt:lpstr>2.º Per.</vt:lpstr>
      <vt:lpstr>2.º Per. - imprimir</vt:lpstr>
      <vt:lpstr>Análise estatística 2.º Per.</vt:lpstr>
      <vt:lpstr>3.º Per.</vt:lpstr>
      <vt:lpstr>3.º Per. - imprimir</vt:lpstr>
      <vt:lpstr>Análise estatística 3.º Per.</vt:lpstr>
      <vt:lpstr>'1.º Per.'!Print_Area</vt:lpstr>
      <vt:lpstr>'2.º Per.'!Print_Area</vt:lpstr>
      <vt:lpstr>'3.º Per.'!Print_Area</vt:lpstr>
      <vt:lpstr>'3.º Per. - imprimir'!Print_Area</vt:lpstr>
      <vt:lpstr>'Análise estatística 1.º Per.'!Print_Area</vt:lpstr>
      <vt:lpstr>'Análise estatística 2.º Per.'!Print_Area</vt:lpstr>
      <vt:lpstr>'Análise estatística 3.º Per.'!Print_Area</vt:lpstr>
      <vt:lpstr>Dados!Print_Area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Álvaro Carvalho</dc:creator>
  <cp:lastModifiedBy>Álvaro Carvalho</cp:lastModifiedBy>
  <cp:lastPrinted>2010-05-24T12:11:25Z</cp:lastPrinted>
  <dcterms:created xsi:type="dcterms:W3CDTF">2010-04-19T17:16:07Z</dcterms:created>
  <dcterms:modified xsi:type="dcterms:W3CDTF">2017-07-12T09:31:28Z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0x0101006607FC40B4C50149A3499400246129F6</vt:lpwstr>
  </property>
</Properties>
</file>